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ondorHawaii\Desktop\Robert\01 Karateverein Dresden\Vereinkleidung\"/>
    </mc:Choice>
  </mc:AlternateContent>
  <bookViews>
    <workbookView xWindow="-15" yWindow="-15" windowWidth="13695" windowHeight="12330"/>
  </bookViews>
  <sheets>
    <sheet name="1. Bestellformular" sheetId="4" r:id="rId1"/>
    <sheet name="2. Bestellformular" sheetId="5" r:id="rId2"/>
    <sheet name="3. Bestellformular" sheetId="1" r:id="rId3"/>
    <sheet name="Preisliste für alles" sheetId="2" state="hidden" r:id="rId4"/>
  </sheets>
  <definedNames>
    <definedName name="Artikel">'Preisliste für alles'!$A:$P</definedName>
    <definedName name="Beanie">'Preisliste für alles'!$U$28:$W$28</definedName>
    <definedName name="Beanief">'Preisliste für alles'!$Y$28:$AE$28</definedName>
    <definedName name="Beutel">'Preisliste für alles'!$U$23:$W$23</definedName>
    <definedName name="Beutelf">'Preisliste für alles'!$Y$23:$AE$23</definedName>
    <definedName name="Bodywarmer">'Preisliste für alles'!$U$22:$W$22</definedName>
    <definedName name="Bodywarmerf">'Preisliste für alles'!$Y$22:$AE$22</definedName>
    <definedName name="Brotdose">'Preisliste für alles'!$U$24:$W$24</definedName>
    <definedName name="Brotdosef">'Preisliste für alles'!$Y$24:$AE$24</definedName>
    <definedName name="College">'Preisliste für alles'!$U$20:$W$20</definedName>
    <definedName name="Collegef">'Preisliste für alles'!$Y$20:$AE$20</definedName>
    <definedName name="Dhoodie">'Preisliste für alles'!$Y$9:$AE$9</definedName>
    <definedName name="Dhoodieg">'Preisliste für alles'!$U$9:$W$9</definedName>
    <definedName name="Dlangarmshirt">'Preisliste für alles'!$U$39:$W$39</definedName>
    <definedName name="Dlangarmshirtf">'Preisliste für alles'!$Y$39:$AE$39</definedName>
    <definedName name="Dpolo">'Preisliste für alles'!$Y$7:$AE$7</definedName>
    <definedName name="Dpolog">'Preisliste für alles'!$U$7:$W$7</definedName>
    <definedName name="Dpullover">'Preisliste für alles'!$Y$8:$AE$8</definedName>
    <definedName name="Dpulloverg">'Preisliste für alles'!$U$8:$W$8</definedName>
    <definedName name="Dshirt1">'Preisliste für alles'!$Y$12:$AE$12</definedName>
    <definedName name="Dshirt1g">'Preisliste für alles'!$U$12:$W$12</definedName>
    <definedName name="Dshirt2">'Preisliste für alles'!$Y$13:$AE$13</definedName>
    <definedName name="Dshirt2g">'Preisliste für alles'!$U$13:$W$13</definedName>
    <definedName name="Dsweatjacke">'Preisliste für alles'!$Y$10:$AE$10</definedName>
    <definedName name="Dsweatjackeg">'Preisliste für alles'!$U$10:$W$10</definedName>
    <definedName name="Dtop">'Preisliste für alles'!$Y$11:$AE$11</definedName>
    <definedName name="Dtopg">'Preisliste für alles'!$U$11:$W$11</definedName>
    <definedName name="Dzoodie">'Preisliste für alles'!$U$19:$W$19</definedName>
    <definedName name="Dzoodief">'Preisliste für alles'!$Y$19:$AE$19</definedName>
    <definedName name="Farbe">'Preisliste für alles'!$U$2:$W$40</definedName>
    <definedName name="Farbhilfe">'Preisliste für alles'!$T$2:$T$40</definedName>
    <definedName name="Federmappe">'Preisliste für alles'!$U$25:$W$25</definedName>
    <definedName name="Federmappef">'Preisliste für alles'!$Y$25:$AE$25</definedName>
    <definedName name="Größehilfe">'Preisliste für alles'!$X$2:$X$40</definedName>
    <definedName name="Hhoodie">'Preisliste für alles'!$Y$4:$AE$4</definedName>
    <definedName name="Hhoodieg">'Preisliste für alles'!$U$4:$W$4</definedName>
    <definedName name="Hlangarmshirt">'Preisliste für alles'!$U$40:$W$40</definedName>
    <definedName name="Hlangarmshirtf">'Preisliste für alles'!$Y$40:$AE$40</definedName>
    <definedName name="Hpolo">'Preisliste für alles'!$Y$2:$AE$2</definedName>
    <definedName name="Hpolog">'Preisliste für alles'!$U$2:$W$2</definedName>
    <definedName name="Hpullover">'Preisliste für alles'!$Y$3:$AE$3</definedName>
    <definedName name="Hpulloverg">'Preisliste für alles'!$U$3:$W$3</definedName>
    <definedName name="Hshirt">'Preisliste für alles'!$Y$6:$AE$6</definedName>
    <definedName name="Hshirtg">'Preisliste für alles'!$U$6:$W$6</definedName>
    <definedName name="Hsweatjacke">'Preisliste für alles'!$Y$5:$AE$5</definedName>
    <definedName name="Hsweatjackeg">'Preisliste für alles'!$U$5:$W$5</definedName>
    <definedName name="Hzoodie">'Preisliste für alles'!$U$18:$W$18</definedName>
    <definedName name="Hzoodief">'Preisliste für alles'!$Y$18:$AE$18</definedName>
    <definedName name="Kbodywarmer">'Preisliste für alles'!$U$21:$W$21</definedName>
    <definedName name="Kbodywarmerf">'Preisliste für alles'!$Y$21:$AE$21</definedName>
    <definedName name="Klangarmshirt">'Preisliste für alles'!$U$35:$W$35</definedName>
    <definedName name="Klangarmshirtf">'Preisliste für alles'!$Y$35:$AE$35</definedName>
    <definedName name="Kshirt">'Preisliste für alles'!$U$17:$W$17</definedName>
    <definedName name="Kshirtf">'Preisliste für alles'!$Y$17:$AE$17</definedName>
    <definedName name="Lesezeichen">'Preisliste für alles'!$U$26:$W$26</definedName>
    <definedName name="Lesezeichenf">'Preisliste für alles'!$Y$26:$AE$26</definedName>
    <definedName name="Liste">'Preisliste für alles'!$R$1:$AE$40</definedName>
    <definedName name="Pdpolo">'Preisliste für alles'!$U$38:$W$38</definedName>
    <definedName name="Pdpolof">'Preisliste für alles'!$Y$38:$AE$38</definedName>
    <definedName name="Phpolo">'Preisliste für alles'!$U$37:$W$37</definedName>
    <definedName name="Phpolof">'Preisliste für alles'!$Y$37:$AE$37</definedName>
    <definedName name="Pkhoodie">'Preisliste für alles'!$U$15:$W$15</definedName>
    <definedName name="Pkhoodief">'Preisliste für alles'!$Y$15:$AE$15</definedName>
    <definedName name="Pkpullover">'Preisliste für alles'!$Y$14:$AE$14</definedName>
    <definedName name="Pkpulloverg">'Preisliste für alles'!$U$14:$W$14</definedName>
    <definedName name="Pksweatjacke">'Preisliste für alles'!$U$16:$W$16</definedName>
    <definedName name="Pksweatjackef">'Preisliste für alles'!$Y$16:$AE$16</definedName>
    <definedName name="Preisliste">'Preisliste für alles'!$A:$P</definedName>
    <definedName name="Produkte">'Preisliste für alles'!$A:$P</definedName>
    <definedName name="Shhoodie">'Preisliste für alles'!$U$33:$W$33</definedName>
    <definedName name="Shhoodief">'Preisliste für alles'!$Y$33:$AE$33</definedName>
    <definedName name="Shlangarmshirt">'Preisliste für alles'!$U$36:$W$36</definedName>
    <definedName name="Shlangarmshirtf">'Preisliste für alles'!$Y$36:$AE$36</definedName>
    <definedName name="Shpullover">'Preisliste für alles'!$U$34:$W$34</definedName>
    <definedName name="Shpulloverf">'Preisliste für alles'!$Y$34:$AE$34</definedName>
    <definedName name="Shsweatjacke">'Preisliste für alles'!$U$32:$W$32</definedName>
    <definedName name="Shsweatjackef">'Preisliste für alles'!$Y$32:$AE$32</definedName>
    <definedName name="Skhoodie">'Preisliste für alles'!$U$30:$W$30</definedName>
    <definedName name="Skhoodief">'Preisliste für alles'!$Z$30:$AE$30</definedName>
    <definedName name="Skpullover">'Preisliste für alles'!$U$31:$W$31</definedName>
    <definedName name="Skpulloverf">'Preisliste für alles'!$Z$31:$AE$31</definedName>
    <definedName name="Sksweatjacke">'Preisliste für alles'!$U$29:$W$29</definedName>
    <definedName name="Sksweatjackef">'Preisliste für alles'!$Z$29:$AE$29</definedName>
    <definedName name="Trinkflasche">'Preisliste für alles'!$U$27:$W$27</definedName>
    <definedName name="Trinkflaschef">'Preisliste für alles'!$Y$27:$AE$27</definedName>
  </definedNames>
  <calcPr calcId="152511"/>
</workbook>
</file>

<file path=xl/calcChain.xml><?xml version="1.0" encoding="utf-8"?>
<calcChain xmlns="http://schemas.openxmlformats.org/spreadsheetml/2006/main">
  <c r="V23" i="2" l="1"/>
  <c r="U23" i="2"/>
  <c r="V4" i="2"/>
  <c r="V3" i="2"/>
  <c r="V5" i="2"/>
  <c r="V8" i="2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35" i="1"/>
  <c r="H35" i="1"/>
  <c r="F35" i="1"/>
  <c r="D35" i="1"/>
  <c r="K34" i="1"/>
  <c r="H34" i="1"/>
  <c r="F34" i="1"/>
  <c r="D34" i="1"/>
  <c r="K33" i="1"/>
  <c r="H33" i="1"/>
  <c r="F33" i="1"/>
  <c r="D33" i="1"/>
  <c r="K32" i="1"/>
  <c r="H32" i="1"/>
  <c r="F32" i="1"/>
  <c r="D32" i="1"/>
  <c r="K31" i="1"/>
  <c r="H31" i="1"/>
  <c r="F31" i="1"/>
  <c r="D31" i="1"/>
  <c r="K30" i="1"/>
  <c r="H30" i="1"/>
  <c r="F30" i="1"/>
  <c r="D30" i="1"/>
  <c r="K29" i="1"/>
  <c r="H29" i="1"/>
  <c r="F29" i="1"/>
  <c r="D29" i="1"/>
  <c r="K28" i="1"/>
  <c r="H28" i="1"/>
  <c r="F28" i="1"/>
  <c r="D28" i="1"/>
  <c r="K27" i="1"/>
  <c r="H27" i="1"/>
  <c r="F27" i="1"/>
  <c r="D27" i="1"/>
  <c r="K26" i="1"/>
  <c r="H26" i="1"/>
  <c r="F26" i="1"/>
  <c r="D26" i="1"/>
  <c r="K25" i="1"/>
  <c r="H25" i="1"/>
  <c r="F25" i="1"/>
  <c r="D25" i="1"/>
  <c r="K24" i="1"/>
  <c r="H24" i="1"/>
  <c r="F24" i="1"/>
  <c r="D24" i="1"/>
  <c r="K23" i="1"/>
  <c r="H23" i="1"/>
  <c r="F23" i="1"/>
  <c r="D23" i="1"/>
  <c r="K22" i="1"/>
  <c r="H22" i="1"/>
  <c r="F22" i="1"/>
  <c r="D22" i="1"/>
  <c r="K21" i="1"/>
  <c r="H21" i="1"/>
  <c r="F21" i="1"/>
  <c r="D21" i="1"/>
  <c r="K20" i="1"/>
  <c r="H20" i="1"/>
  <c r="F20" i="1"/>
  <c r="D20" i="1"/>
  <c r="K19" i="1"/>
  <c r="H19" i="1"/>
  <c r="F19" i="1"/>
  <c r="D19" i="1"/>
  <c r="K18" i="1"/>
  <c r="K17" i="1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16" i="5"/>
  <c r="K35" i="5"/>
  <c r="H35" i="5"/>
  <c r="F35" i="5"/>
  <c r="D35" i="5"/>
  <c r="K34" i="5"/>
  <c r="H34" i="5"/>
  <c r="F34" i="5"/>
  <c r="D34" i="5"/>
  <c r="K33" i="5"/>
  <c r="H33" i="5"/>
  <c r="F33" i="5"/>
  <c r="D33" i="5"/>
  <c r="K32" i="5"/>
  <c r="H32" i="5"/>
  <c r="F32" i="5"/>
  <c r="D32" i="5"/>
  <c r="K31" i="5"/>
  <c r="H31" i="5"/>
  <c r="F31" i="5"/>
  <c r="D31" i="5"/>
  <c r="K30" i="5"/>
  <c r="H30" i="5"/>
  <c r="F30" i="5"/>
  <c r="D30" i="5"/>
  <c r="K29" i="5"/>
  <c r="H29" i="5"/>
  <c r="F29" i="5"/>
  <c r="D29" i="5"/>
  <c r="K28" i="5"/>
  <c r="H28" i="5"/>
  <c r="F28" i="5"/>
  <c r="D28" i="5"/>
  <c r="K27" i="5"/>
  <c r="H27" i="5"/>
  <c r="F27" i="5"/>
  <c r="D27" i="5"/>
  <c r="K26" i="5"/>
  <c r="H26" i="5"/>
  <c r="F26" i="5"/>
  <c r="D26" i="5"/>
  <c r="K25" i="5"/>
  <c r="H25" i="5"/>
  <c r="F25" i="5"/>
  <c r="D25" i="5"/>
  <c r="K24" i="5"/>
  <c r="H24" i="5"/>
  <c r="F24" i="5"/>
  <c r="D24" i="5"/>
  <c r="K23" i="5"/>
  <c r="H23" i="5"/>
  <c r="F23" i="5"/>
  <c r="D23" i="5"/>
  <c r="K22" i="5"/>
  <c r="H22" i="5"/>
  <c r="F22" i="5"/>
  <c r="D22" i="5"/>
  <c r="K21" i="5"/>
  <c r="H21" i="5"/>
  <c r="F21" i="5"/>
  <c r="D21" i="5"/>
  <c r="K20" i="5"/>
  <c r="H20" i="5"/>
  <c r="F20" i="5"/>
  <c r="D20" i="5"/>
  <c r="K19" i="5"/>
  <c r="H19" i="5"/>
  <c r="F19" i="5"/>
  <c r="D19" i="5"/>
  <c r="K18" i="5"/>
  <c r="H18" i="5"/>
  <c r="F18" i="5"/>
  <c r="D18" i="5"/>
  <c r="K17" i="5"/>
  <c r="H17" i="5"/>
  <c r="F17" i="5"/>
  <c r="D17" i="5"/>
  <c r="K16" i="5"/>
  <c r="K36" i="5" s="1"/>
  <c r="H16" i="5"/>
  <c r="F16" i="5"/>
  <c r="D16" i="5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U2" i="2"/>
  <c r="V2" i="2"/>
  <c r="U3" i="2"/>
  <c r="U4" i="2"/>
  <c r="U5" i="2"/>
  <c r="U6" i="2"/>
  <c r="V6" i="2"/>
  <c r="U7" i="2"/>
  <c r="V7" i="2"/>
  <c r="U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H18" i="1"/>
  <c r="D18" i="1"/>
  <c r="H17" i="1"/>
  <c r="D17" i="1"/>
  <c r="D16" i="1"/>
  <c r="H20" i="4"/>
  <c r="F20" i="4"/>
  <c r="H19" i="4"/>
  <c r="F19" i="4"/>
  <c r="D17" i="4"/>
  <c r="D16" i="4"/>
  <c r="I35" i="4" l="1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D22" i="4" l="1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R2" i="2"/>
  <c r="R40" i="2"/>
  <c r="R39" i="2"/>
  <c r="R38" i="2"/>
  <c r="R37" i="2"/>
  <c r="R36" i="2"/>
  <c r="R35" i="2"/>
  <c r="R34" i="2"/>
  <c r="R33" i="2"/>
  <c r="R32" i="2"/>
  <c r="R31" i="2"/>
  <c r="R30" i="2"/>
  <c r="R25" i="2"/>
  <c r="R26" i="2"/>
  <c r="R27" i="2"/>
  <c r="R28" i="2"/>
  <c r="R29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H16" i="1"/>
  <c r="D21" i="4"/>
  <c r="D20" i="4"/>
  <c r="D19" i="4"/>
  <c r="H16" i="4"/>
  <c r="F16" i="4"/>
  <c r="H17" i="4"/>
  <c r="F17" i="4"/>
  <c r="F18" i="4"/>
  <c r="H18" i="4"/>
  <c r="D18" i="4"/>
  <c r="M118" i="2" l="1"/>
  <c r="I118" i="2"/>
  <c r="M117" i="2"/>
  <c r="I117" i="2"/>
  <c r="M116" i="2"/>
  <c r="I116" i="2"/>
  <c r="M115" i="2"/>
  <c r="I115" i="2"/>
  <c r="M114" i="2"/>
  <c r="I114" i="2"/>
  <c r="M113" i="2"/>
  <c r="I113" i="2"/>
  <c r="M112" i="2"/>
  <c r="I112" i="2"/>
  <c r="M111" i="2"/>
  <c r="I111" i="2"/>
  <c r="M110" i="2"/>
  <c r="I110" i="2"/>
  <c r="M109" i="2"/>
  <c r="I109" i="2"/>
  <c r="M108" i="2"/>
  <c r="I108" i="2"/>
  <c r="M107" i="2"/>
  <c r="I107" i="2"/>
  <c r="M106" i="2"/>
  <c r="I106" i="2"/>
  <c r="M105" i="2"/>
  <c r="I105" i="2"/>
  <c r="M104" i="2"/>
  <c r="I104" i="2"/>
  <c r="M103" i="2"/>
  <c r="I103" i="2"/>
  <c r="M102" i="2"/>
  <c r="I102" i="2"/>
  <c r="M101" i="2"/>
  <c r="I101" i="2"/>
  <c r="M100" i="2"/>
  <c r="I100" i="2"/>
  <c r="M99" i="2"/>
  <c r="I99" i="2"/>
  <c r="M98" i="2"/>
  <c r="I98" i="2"/>
  <c r="M97" i="2"/>
  <c r="I97" i="2"/>
  <c r="M96" i="2"/>
  <c r="I96" i="2"/>
  <c r="M95" i="2"/>
  <c r="I95" i="2"/>
  <c r="M94" i="2"/>
  <c r="I94" i="2"/>
  <c r="M93" i="2"/>
  <c r="I93" i="2"/>
  <c r="M92" i="2"/>
  <c r="I92" i="2"/>
  <c r="M91" i="2"/>
  <c r="I91" i="2"/>
  <c r="M90" i="2"/>
  <c r="I90" i="2"/>
  <c r="M89" i="2"/>
  <c r="I89" i="2"/>
  <c r="M88" i="2"/>
  <c r="I88" i="2"/>
  <c r="M87" i="2"/>
  <c r="I87" i="2"/>
  <c r="M86" i="2"/>
  <c r="I86" i="2"/>
  <c r="M85" i="2"/>
  <c r="I85" i="2"/>
  <c r="M84" i="2"/>
  <c r="I84" i="2"/>
  <c r="M83" i="2"/>
  <c r="I83" i="2"/>
  <c r="M82" i="2"/>
  <c r="I82" i="2"/>
  <c r="M81" i="2"/>
  <c r="I81" i="2"/>
  <c r="M80" i="2"/>
  <c r="I80" i="2"/>
  <c r="M79" i="2"/>
  <c r="I79" i="2"/>
  <c r="M78" i="2"/>
  <c r="I78" i="2"/>
  <c r="M77" i="2"/>
  <c r="I77" i="2"/>
  <c r="M76" i="2"/>
  <c r="I76" i="2"/>
  <c r="M75" i="2"/>
  <c r="I75" i="2"/>
  <c r="M74" i="2"/>
  <c r="I74" i="2"/>
  <c r="M73" i="2"/>
  <c r="I73" i="2"/>
  <c r="I72" i="2"/>
  <c r="N72" i="2" s="1"/>
  <c r="I71" i="2"/>
  <c r="N71" i="2" s="1"/>
  <c r="I70" i="2"/>
  <c r="N70" i="2" s="1"/>
  <c r="I69" i="2"/>
  <c r="N69" i="2" s="1"/>
  <c r="M68" i="2"/>
  <c r="I68" i="2"/>
  <c r="N68" i="2" s="1"/>
  <c r="M67" i="2"/>
  <c r="I67" i="2"/>
  <c r="M66" i="2"/>
  <c r="I66" i="2"/>
  <c r="O65" i="2" s="1"/>
  <c r="M65" i="2"/>
  <c r="I65" i="2"/>
  <c r="M64" i="2"/>
  <c r="I64" i="2"/>
  <c r="P62" i="2" s="1"/>
  <c r="M63" i="2"/>
  <c r="I63" i="2"/>
  <c r="M62" i="2"/>
  <c r="I62" i="2"/>
  <c r="N62" i="2" s="1"/>
  <c r="M61" i="2"/>
  <c r="I61" i="2"/>
  <c r="M60" i="2"/>
  <c r="I60" i="2"/>
  <c r="O59" i="2" s="1"/>
  <c r="M59" i="2"/>
  <c r="I59" i="2"/>
  <c r="M58" i="2"/>
  <c r="I58" i="2"/>
  <c r="P56" i="2" s="1"/>
  <c r="M57" i="2"/>
  <c r="I57" i="2"/>
  <c r="M56" i="2"/>
  <c r="I56" i="2"/>
  <c r="N56" i="2" s="1"/>
  <c r="M55" i="2"/>
  <c r="I55" i="2"/>
  <c r="M54" i="2"/>
  <c r="I54" i="2"/>
  <c r="O53" i="2" s="1"/>
  <c r="M53" i="2"/>
  <c r="I53" i="2"/>
  <c r="M52" i="2"/>
  <c r="I52" i="2"/>
  <c r="P50" i="2" s="1"/>
  <c r="M51" i="2"/>
  <c r="I51" i="2"/>
  <c r="M50" i="2"/>
  <c r="I50" i="2"/>
  <c r="N50" i="2" s="1"/>
  <c r="M49" i="2"/>
  <c r="I49" i="2"/>
  <c r="M48" i="2"/>
  <c r="I48" i="2"/>
  <c r="O47" i="2" s="1"/>
  <c r="M47" i="2"/>
  <c r="I47" i="2"/>
  <c r="M46" i="2"/>
  <c r="I46" i="2"/>
  <c r="P44" i="2" s="1"/>
  <c r="M45" i="2"/>
  <c r="I45" i="2"/>
  <c r="M44" i="2"/>
  <c r="I44" i="2"/>
  <c r="N44" i="2" s="1"/>
  <c r="M43" i="2"/>
  <c r="I43" i="2"/>
  <c r="M42" i="2"/>
  <c r="I42" i="2"/>
  <c r="O41" i="2" s="1"/>
  <c r="M41" i="2"/>
  <c r="I41" i="2"/>
  <c r="M40" i="2"/>
  <c r="I40" i="2"/>
  <c r="P38" i="2" s="1"/>
  <c r="M39" i="2"/>
  <c r="I39" i="2"/>
  <c r="M38" i="2"/>
  <c r="I38" i="2"/>
  <c r="N38" i="2" s="1"/>
  <c r="M37" i="2"/>
  <c r="I37" i="2"/>
  <c r="M36" i="2"/>
  <c r="I36" i="2"/>
  <c r="O35" i="2" s="1"/>
  <c r="M35" i="2"/>
  <c r="I35" i="2"/>
  <c r="M34" i="2"/>
  <c r="I34" i="2"/>
  <c r="P32" i="2" s="1"/>
  <c r="M33" i="2"/>
  <c r="I33" i="2"/>
  <c r="M32" i="2"/>
  <c r="I32" i="2"/>
  <c r="N32" i="2" s="1"/>
  <c r="M31" i="2"/>
  <c r="I31" i="2"/>
  <c r="M30" i="2"/>
  <c r="I30" i="2"/>
  <c r="O29" i="2" s="1"/>
  <c r="M29" i="2"/>
  <c r="I29" i="2"/>
  <c r="M28" i="2"/>
  <c r="I28" i="2"/>
  <c r="P26" i="2" s="1"/>
  <c r="M27" i="2"/>
  <c r="I27" i="2"/>
  <c r="M26" i="2"/>
  <c r="I26" i="2"/>
  <c r="N26" i="2" s="1"/>
  <c r="M25" i="2"/>
  <c r="I25" i="2"/>
  <c r="M24" i="2"/>
  <c r="I24" i="2"/>
  <c r="O23" i="2" s="1"/>
  <c r="M23" i="2"/>
  <c r="I23" i="2"/>
  <c r="M22" i="2"/>
  <c r="I22" i="2"/>
  <c r="P20" i="2" s="1"/>
  <c r="M21" i="2"/>
  <c r="I21" i="2"/>
  <c r="M20" i="2"/>
  <c r="I20" i="2"/>
  <c r="N20" i="2" s="1"/>
  <c r="M19" i="2"/>
  <c r="I19" i="2"/>
  <c r="M18" i="2"/>
  <c r="I18" i="2"/>
  <c r="O17" i="2" s="1"/>
  <c r="M17" i="2"/>
  <c r="I17" i="2"/>
  <c r="M16" i="2"/>
  <c r="I16" i="2"/>
  <c r="P14" i="2" s="1"/>
  <c r="M15" i="2"/>
  <c r="I15" i="2"/>
  <c r="M14" i="2"/>
  <c r="I14" i="2"/>
  <c r="N14" i="2" s="1"/>
  <c r="M13" i="2"/>
  <c r="I13" i="2"/>
  <c r="M12" i="2"/>
  <c r="I12" i="2"/>
  <c r="O11" i="2" s="1"/>
  <c r="M11" i="2"/>
  <c r="I11" i="2"/>
  <c r="M10" i="2"/>
  <c r="I10" i="2"/>
  <c r="P8" i="2" s="1"/>
  <c r="M9" i="2"/>
  <c r="I9" i="2"/>
  <c r="M8" i="2"/>
  <c r="I8" i="2"/>
  <c r="N8" i="2" s="1"/>
  <c r="M7" i="2"/>
  <c r="I7" i="2"/>
  <c r="M6" i="2"/>
  <c r="I6" i="2"/>
  <c r="O5" i="2" s="1"/>
  <c r="I17" i="4" s="1"/>
  <c r="M5" i="2"/>
  <c r="I5" i="2"/>
  <c r="M4" i="2"/>
  <c r="I4" i="2"/>
  <c r="P2" i="2" s="1"/>
  <c r="M3" i="2"/>
  <c r="I3" i="2"/>
  <c r="M2" i="2"/>
  <c r="I2" i="2"/>
  <c r="N2" i="2" s="1"/>
  <c r="N74" i="2" l="1"/>
  <c r="P74" i="2"/>
  <c r="O77" i="2"/>
  <c r="N80" i="2"/>
  <c r="P80" i="2"/>
  <c r="O83" i="2"/>
  <c r="N86" i="2"/>
  <c r="P86" i="2"/>
  <c r="O89" i="2"/>
  <c r="N92" i="2"/>
  <c r="P92" i="2"/>
  <c r="O95" i="2"/>
  <c r="N98" i="2"/>
  <c r="P98" i="2"/>
  <c r="O101" i="2"/>
  <c r="N104" i="2"/>
  <c r="P104" i="2"/>
  <c r="O107" i="2"/>
  <c r="N110" i="2"/>
  <c r="P110" i="2"/>
  <c r="O113" i="2"/>
  <c r="N116" i="2"/>
  <c r="P116" i="2"/>
  <c r="K17" i="4"/>
  <c r="I16" i="4"/>
  <c r="I16" i="1"/>
  <c r="K16" i="1" s="1"/>
  <c r="K36" i="1" s="1"/>
  <c r="N5" i="2"/>
  <c r="P5" i="2"/>
  <c r="I18" i="4" s="1"/>
  <c r="K18" i="4" s="1"/>
  <c r="O8" i="2"/>
  <c r="P11" i="2"/>
  <c r="N17" i="2"/>
  <c r="O20" i="2"/>
  <c r="P23" i="2"/>
  <c r="N29" i="2"/>
  <c r="O32" i="2"/>
  <c r="P35" i="2"/>
  <c r="N41" i="2"/>
  <c r="O44" i="2"/>
  <c r="P47" i="2"/>
  <c r="N53" i="2"/>
  <c r="O56" i="2"/>
  <c r="P59" i="2"/>
  <c r="N65" i="2"/>
  <c r="N73" i="2"/>
  <c r="O74" i="2"/>
  <c r="N77" i="2"/>
  <c r="P77" i="2"/>
  <c r="P83" i="2"/>
  <c r="N89" i="2"/>
  <c r="O92" i="2"/>
  <c r="P95" i="2"/>
  <c r="N101" i="2"/>
  <c r="O104" i="2"/>
  <c r="P107" i="2"/>
  <c r="N113" i="2"/>
  <c r="O116" i="2"/>
  <c r="N11" i="2"/>
  <c r="O14" i="2"/>
  <c r="P17" i="2"/>
  <c r="N23" i="2"/>
  <c r="O26" i="2"/>
  <c r="P29" i="2"/>
  <c r="N35" i="2"/>
  <c r="O38" i="2"/>
  <c r="P41" i="2"/>
  <c r="N47" i="2"/>
  <c r="O50" i="2"/>
  <c r="P53" i="2"/>
  <c r="N59" i="2"/>
  <c r="O62" i="2"/>
  <c r="P65" i="2"/>
  <c r="O80" i="2"/>
  <c r="N83" i="2"/>
  <c r="O86" i="2"/>
  <c r="P89" i="2"/>
  <c r="N95" i="2"/>
  <c r="O98" i="2"/>
  <c r="P101" i="2"/>
  <c r="N107" i="2"/>
  <c r="O110" i="2"/>
  <c r="P113" i="2"/>
  <c r="O2" i="2"/>
  <c r="K16" i="4" l="1"/>
  <c r="K36" i="4" s="1"/>
  <c r="K37" i="5" s="1"/>
  <c r="K37" i="1" l="1"/>
</calcChain>
</file>

<file path=xl/sharedStrings.xml><?xml version="1.0" encoding="utf-8"?>
<sst xmlns="http://schemas.openxmlformats.org/spreadsheetml/2006/main" count="831" uniqueCount="324">
  <si>
    <t>Telefon:</t>
  </si>
  <si>
    <t>Fax:</t>
  </si>
  <si>
    <t>E-Mail:</t>
  </si>
  <si>
    <t>Vereinsnummer</t>
  </si>
  <si>
    <t>Name, Vorname:</t>
  </si>
  <si>
    <t>Die Bestellung muss bei UniqueTEX abgeholt und bei Abholung bezahlt werden.</t>
  </si>
  <si>
    <t>Bestellformular des Dresdner Karate Team e.V.</t>
  </si>
  <si>
    <t>UniqueTEX</t>
  </si>
  <si>
    <t>Kesselsdorfer Straße 41</t>
  </si>
  <si>
    <t>01159 Dresden</t>
  </si>
  <si>
    <t>Bestellung von Vereinskleidung für das Dresdner Karate Team</t>
  </si>
  <si>
    <t>Bluethgen@uniquetex.de</t>
  </si>
  <si>
    <t>0351 / 417 83 50</t>
  </si>
  <si>
    <t>0351 / 417 83 51</t>
  </si>
  <si>
    <t>Senden Sie das Bestellformular an Bluethgen@uniquetex.de oder über eine der anderen Kontaktinformationen.</t>
  </si>
  <si>
    <t>Größe</t>
  </si>
  <si>
    <t>Anzahl</t>
  </si>
  <si>
    <t>Gesamtpreis</t>
  </si>
  <si>
    <t>Preis</t>
  </si>
  <si>
    <t>Gesamtsumme</t>
  </si>
  <si>
    <t>Name des Artikels (Herren, Damen, Kinder oder Accessoires)</t>
  </si>
  <si>
    <t>Bestellnr.</t>
  </si>
  <si>
    <t>Textil</t>
  </si>
  <si>
    <t>Art.-Nr.</t>
  </si>
  <si>
    <t>Farbe</t>
  </si>
  <si>
    <t>netto</t>
  </si>
  <si>
    <t>brutto</t>
  </si>
  <si>
    <t>Veredelung</t>
  </si>
  <si>
    <t>Veredelungsort</t>
  </si>
  <si>
    <t>DKT1</t>
  </si>
  <si>
    <t>Stanley Performs</t>
  </si>
  <si>
    <t>STPM529</t>
  </si>
  <si>
    <t>Stick</t>
  </si>
  <si>
    <t>linke Brust/Rücken</t>
  </si>
  <si>
    <t>Rücken</t>
  </si>
  <si>
    <t>linke Brust</t>
  </si>
  <si>
    <t>DKT2</t>
  </si>
  <si>
    <t>Stanley Strolls</t>
  </si>
  <si>
    <t>STSM522</t>
  </si>
  <si>
    <t>DKT3</t>
  </si>
  <si>
    <t>Stanley Knows</t>
  </si>
  <si>
    <t>STSM607</t>
  </si>
  <si>
    <t>DKT4</t>
  </si>
  <si>
    <t>Stanley Tours</t>
  </si>
  <si>
    <t>STSM617</t>
  </si>
  <si>
    <t>DKT5</t>
  </si>
  <si>
    <t>Stanley Leads</t>
  </si>
  <si>
    <t>STTM528</t>
  </si>
  <si>
    <t>Flock weiß</t>
  </si>
  <si>
    <t>DKT6</t>
  </si>
  <si>
    <t>Stella Plays</t>
  </si>
  <si>
    <t>STPW029</t>
  </si>
  <si>
    <t>DKT7</t>
  </si>
  <si>
    <t>Stella Trips</t>
  </si>
  <si>
    <t>STSW049</t>
  </si>
  <si>
    <t>DKT8</t>
  </si>
  <si>
    <t>Stella Says</t>
  </si>
  <si>
    <t>STSW137</t>
  </si>
  <si>
    <t>DKT9</t>
  </si>
  <si>
    <t>Stella Travels</t>
  </si>
  <si>
    <t>STSW127</t>
  </si>
  <si>
    <t>DKT10</t>
  </si>
  <si>
    <t>Stella Dreams</t>
  </si>
  <si>
    <t>STTW001</t>
  </si>
  <si>
    <t>DKT11</t>
  </si>
  <si>
    <t>Stella Wants</t>
  </si>
  <si>
    <t>STTW028</t>
  </si>
  <si>
    <t>DKT12</t>
  </si>
  <si>
    <t>Stella Loves</t>
  </si>
  <si>
    <t>STTW006</t>
  </si>
  <si>
    <t>DKT13</t>
  </si>
  <si>
    <t>Mini Scouts</t>
  </si>
  <si>
    <t>STSK904</t>
  </si>
  <si>
    <t>DKT14</t>
  </si>
  <si>
    <t>Mini Base</t>
  </si>
  <si>
    <t>STSK935</t>
  </si>
  <si>
    <t>DKT15</t>
  </si>
  <si>
    <t>Mini Voyages</t>
  </si>
  <si>
    <t>STSK902</t>
  </si>
  <si>
    <t>DKT16</t>
  </si>
  <si>
    <t>Mini Stanley Paints</t>
  </si>
  <si>
    <t>STTB938</t>
  </si>
  <si>
    <t>DKT17</t>
  </si>
  <si>
    <t>Sleeveless Zoodie</t>
  </si>
  <si>
    <t>JH057</t>
  </si>
  <si>
    <t>schwarz</t>
  </si>
  <si>
    <t>DKT18</t>
  </si>
  <si>
    <t>Girlie Sleeveless Zoodie</t>
  </si>
  <si>
    <t>JH057F</t>
  </si>
  <si>
    <t>DKT19</t>
  </si>
  <si>
    <t>Kids Varsity Jacket</t>
  </si>
  <si>
    <t>JH043K</t>
  </si>
  <si>
    <t>DKT20</t>
  </si>
  <si>
    <t>Junior Polartherm™ Bodywarmer</t>
  </si>
  <si>
    <t>RT37J</t>
  </si>
  <si>
    <t>Youth Polartherm™ Bodywarmer</t>
  </si>
  <si>
    <t>Jugend Bodywarmer</t>
  </si>
  <si>
    <t>RT37Y</t>
  </si>
  <si>
    <t>DKT21</t>
  </si>
  <si>
    <t>Polartherm™ Bodywarmer</t>
  </si>
  <si>
    <t>Bodywarmer</t>
  </si>
  <si>
    <t>RT37A</t>
  </si>
  <si>
    <t>DKT22</t>
  </si>
  <si>
    <t>Premium Gymsac</t>
  </si>
  <si>
    <t>Beutel</t>
  </si>
  <si>
    <t>BG10</t>
  </si>
  <si>
    <t>Flex seegrün</t>
  </si>
  <si>
    <t>Front mittig</t>
  </si>
  <si>
    <t>DKT23</t>
  </si>
  <si>
    <t>Brotdose</t>
  </si>
  <si>
    <t>blau</t>
  </si>
  <si>
    <t>Sublimation</t>
  </si>
  <si>
    <t>Inklusive</t>
  </si>
  <si>
    <t>DKT24</t>
  </si>
  <si>
    <t>Federmappe inkl. Inhalt</t>
  </si>
  <si>
    <t>DKT25</t>
  </si>
  <si>
    <t>Alu-Lesezeichen 32x128mm</t>
  </si>
  <si>
    <t>DKT26</t>
  </si>
  <si>
    <t>Edelstahl-Trinkflasche 600ml</t>
  </si>
  <si>
    <t>weiß</t>
  </si>
  <si>
    <t>DKT27</t>
  </si>
  <si>
    <t>Beanie</t>
  </si>
  <si>
    <t>CB361</t>
  </si>
  <si>
    <t>DKT28</t>
  </si>
  <si>
    <t>Premium Hooded Sweat Jacket Kids</t>
  </si>
  <si>
    <t>F401k</t>
  </si>
  <si>
    <t>DKT29</t>
  </si>
  <si>
    <t>Premium Hooded Sweat Kids</t>
  </si>
  <si>
    <t>F421k</t>
  </si>
  <si>
    <t>DKT30</t>
  </si>
  <si>
    <t>Premium Set-In Sweat Kids</t>
  </si>
  <si>
    <t>F324k</t>
  </si>
  <si>
    <t>DKT31</t>
  </si>
  <si>
    <t>Premium Hooded Sweat-Jacket</t>
  </si>
  <si>
    <t>F401N</t>
  </si>
  <si>
    <t>DKT32</t>
  </si>
  <si>
    <t>Premium Hooded Sweat</t>
  </si>
  <si>
    <t>F421N</t>
  </si>
  <si>
    <t>DKT33</t>
  </si>
  <si>
    <t>Premium Set-In Sweat</t>
  </si>
  <si>
    <t>F324N</t>
  </si>
  <si>
    <t>DKT34</t>
  </si>
  <si>
    <t>Long Sleeve Valueweight T Kids</t>
  </si>
  <si>
    <t>F240k</t>
  </si>
  <si>
    <t>DKT35</t>
  </si>
  <si>
    <t>Valueweight Long Sleeve T</t>
  </si>
  <si>
    <t>F240</t>
  </si>
  <si>
    <t>DKT36</t>
  </si>
  <si>
    <t>Poloshirt Top</t>
  </si>
  <si>
    <t>petrol</t>
  </si>
  <si>
    <t>DKT37</t>
  </si>
  <si>
    <t>Damen-Poloshirt Top</t>
  </si>
  <si>
    <t>DKT38</t>
  </si>
  <si>
    <t>Damen-Sleeveless Classic</t>
  </si>
  <si>
    <t>DKT39</t>
  </si>
  <si>
    <t>Longsleeve Heavy</t>
  </si>
  <si>
    <t>DKT40</t>
  </si>
  <si>
    <t>XXX</t>
  </si>
  <si>
    <t>Veredelung auf Einzelstücken</t>
  </si>
  <si>
    <t>DKT41</t>
  </si>
  <si>
    <t>DKT42</t>
  </si>
  <si>
    <t>seegrün</t>
  </si>
  <si>
    <t>Flex seegrün, weiß</t>
  </si>
  <si>
    <t>Variante wählen</t>
  </si>
  <si>
    <t>Best.-nr.</t>
  </si>
  <si>
    <t>Kontaktdaten:</t>
  </si>
  <si>
    <t>Ort, Datum</t>
  </si>
  <si>
    <t>Summe des 1. + 2. Bestellformulars</t>
  </si>
  <si>
    <t>Summe des 1. + 2. + 3. Bestellformulars</t>
  </si>
  <si>
    <t>Artikel</t>
  </si>
  <si>
    <t>grau</t>
  </si>
  <si>
    <t>L</t>
  </si>
  <si>
    <t>M</t>
  </si>
  <si>
    <t>petol</t>
  </si>
  <si>
    <t>Farbe 1</t>
  </si>
  <si>
    <t>Farbe 2</t>
  </si>
  <si>
    <t>Farbe 3</t>
  </si>
  <si>
    <t>College</t>
  </si>
  <si>
    <t>Trinkflasche</t>
  </si>
  <si>
    <t>Lesezeichen</t>
  </si>
  <si>
    <t>Dpolo</t>
  </si>
  <si>
    <t>Dpullover</t>
  </si>
  <si>
    <t>Dhoodie</t>
  </si>
  <si>
    <t>Dsweatjacke</t>
  </si>
  <si>
    <t>Dtop</t>
  </si>
  <si>
    <t>Kshirt</t>
  </si>
  <si>
    <t>Hzoodie</t>
  </si>
  <si>
    <t>Dzoodie</t>
  </si>
  <si>
    <t>Kbodywarmer</t>
  </si>
  <si>
    <t>Hpolo</t>
  </si>
  <si>
    <t>Hpullover</t>
  </si>
  <si>
    <t>Hhoodie</t>
  </si>
  <si>
    <t>Hsweatjacke</t>
  </si>
  <si>
    <t>Hshirt</t>
  </si>
  <si>
    <t>Dshirt1</t>
  </si>
  <si>
    <t>Dshirt2</t>
  </si>
  <si>
    <t>Pkpullover</t>
  </si>
  <si>
    <t>Pkhoodie</t>
  </si>
  <si>
    <t>Pksweatjacke</t>
  </si>
  <si>
    <t>Federmappe</t>
  </si>
  <si>
    <t>Sksweatjacke</t>
  </si>
  <si>
    <t>Skhoodie</t>
  </si>
  <si>
    <t>Skpullover</t>
  </si>
  <si>
    <t>Shsweatjacke</t>
  </si>
  <si>
    <t>Shhoodie</t>
  </si>
  <si>
    <t>Shpullover</t>
  </si>
  <si>
    <t>Klangarmshirt</t>
  </si>
  <si>
    <t>Shlangarmshirt</t>
  </si>
  <si>
    <t>Phpolo</t>
  </si>
  <si>
    <t>Pdpolo</t>
  </si>
  <si>
    <t>Dlangarmshirt</t>
  </si>
  <si>
    <t>Hlangarmshirt</t>
  </si>
  <si>
    <t>Hpolog</t>
  </si>
  <si>
    <t>Hpulloverg</t>
  </si>
  <si>
    <t>Hhoodieg</t>
  </si>
  <si>
    <t>Hsweatjackeg</t>
  </si>
  <si>
    <t>Hshirtg</t>
  </si>
  <si>
    <t>Dpolog</t>
  </si>
  <si>
    <t>Dpulloverg</t>
  </si>
  <si>
    <t>Dhoodieg</t>
  </si>
  <si>
    <t>Dsweatjackeg</t>
  </si>
  <si>
    <t>Dtopg</t>
  </si>
  <si>
    <t>Dshirt1g</t>
  </si>
  <si>
    <t>Dshirt2g</t>
  </si>
  <si>
    <t>Pkpulloverg</t>
  </si>
  <si>
    <t>S</t>
  </si>
  <si>
    <t>XL</t>
  </si>
  <si>
    <t>XXL</t>
  </si>
  <si>
    <t>Farbhilfe</t>
  </si>
  <si>
    <t>Größehilfe</t>
  </si>
  <si>
    <t>Liste</t>
  </si>
  <si>
    <t>Pkhoodief</t>
  </si>
  <si>
    <t>Pksweatjackef</t>
  </si>
  <si>
    <t>Kshirtf</t>
  </si>
  <si>
    <t>Hzoodief</t>
  </si>
  <si>
    <t>Dzoodief</t>
  </si>
  <si>
    <t>Collegef</t>
  </si>
  <si>
    <t>Kbodywarmerf</t>
  </si>
  <si>
    <t>Bodywarmerf</t>
  </si>
  <si>
    <t>Beutelf</t>
  </si>
  <si>
    <t>Brotdosef</t>
  </si>
  <si>
    <t>Federmappef</t>
  </si>
  <si>
    <t>Lesezeichenf</t>
  </si>
  <si>
    <t>Trinkflaschef</t>
  </si>
  <si>
    <t>Beanief</t>
  </si>
  <si>
    <t>Sksweatjackef</t>
  </si>
  <si>
    <t>Skhoodief</t>
  </si>
  <si>
    <t>Skpulloverf</t>
  </si>
  <si>
    <t>Shsweatjackef</t>
  </si>
  <si>
    <t>Shhoodief</t>
  </si>
  <si>
    <t>Shpulloverf</t>
  </si>
  <si>
    <t>Klangarmshirtf</t>
  </si>
  <si>
    <t>Shlangarmshirtf</t>
  </si>
  <si>
    <t>Phpolof</t>
  </si>
  <si>
    <t>Pdpolof</t>
  </si>
  <si>
    <t>Dlangarmshirtf</t>
  </si>
  <si>
    <t>Hlangarmshirtf</t>
  </si>
  <si>
    <t>XS</t>
  </si>
  <si>
    <t>3XL</t>
  </si>
  <si>
    <t>XXS</t>
  </si>
  <si>
    <t>98/104</t>
  </si>
  <si>
    <t>110/116</t>
  </si>
  <si>
    <t>122/128</t>
  </si>
  <si>
    <t>134/146</t>
  </si>
  <si>
    <t>152/164</t>
  </si>
  <si>
    <t>3-4 J.</t>
  </si>
  <si>
    <t>4-6 J.</t>
  </si>
  <si>
    <t>6-8 J.</t>
  </si>
  <si>
    <t>8-10 J.</t>
  </si>
  <si>
    <t>10-12 J.</t>
  </si>
  <si>
    <t>12-14 J.</t>
  </si>
  <si>
    <t>1-2 J.</t>
  </si>
  <si>
    <t>5-6 J.</t>
  </si>
  <si>
    <t>7-8 J.</t>
  </si>
  <si>
    <t>9-11 J.</t>
  </si>
  <si>
    <t>12-13 J.</t>
  </si>
  <si>
    <t>One</t>
  </si>
  <si>
    <t>Größen</t>
  </si>
  <si>
    <t>Logo auf Rücken und Brust</t>
  </si>
  <si>
    <t>Logo nur auf dem Rücken</t>
  </si>
  <si>
    <t>Logo nur auf der Brust</t>
  </si>
  <si>
    <t xml:space="preserve">a   </t>
  </si>
  <si>
    <t xml:space="preserve">b   </t>
  </si>
  <si>
    <t xml:space="preserve">c   </t>
  </si>
  <si>
    <t>Herren Polo-Shirt (STPM529) - Stick</t>
  </si>
  <si>
    <t>Premium Herren Pullover (STSM522) - Stick</t>
  </si>
  <si>
    <t>Premium Herren Hoodie (STSM607) - Stick</t>
  </si>
  <si>
    <t>Premium Herren Sweatjacke (STSM617) - Stick</t>
  </si>
  <si>
    <t>Herren T-Shirt (STSM528) - Flock</t>
  </si>
  <si>
    <t>Damen Polo-Shirt (STPW029) - Stick</t>
  </si>
  <si>
    <t>Premium Damen Pullover (STSW049) - Stick</t>
  </si>
  <si>
    <t>Premium Damen Hoodie (STSW137) - Stick</t>
  </si>
  <si>
    <t>Premium Damen Sweatjacke (STSW137) - Stick</t>
  </si>
  <si>
    <t>Damen Tank Top (STTW001) - Flock</t>
  </si>
  <si>
    <t>Damen T-Shirt 1 (STTW028) - Flock</t>
  </si>
  <si>
    <t>Damen T-Shirt 2 (STTW006) - Flock</t>
  </si>
  <si>
    <t>Premium Kinder Pullover (STSK904) - Stick</t>
  </si>
  <si>
    <t>Premium Kinder Hoodie (STSK935) - Stick</t>
  </si>
  <si>
    <t>Premium Kinder Sweatjacke (STSK902) - Stick</t>
  </si>
  <si>
    <t>Kinder T-Shirt (STTB938) - Flock</t>
  </si>
  <si>
    <t>Herren Zoodie (JH057) - Stick</t>
  </si>
  <si>
    <t>Damen Zoodie (JH057F) - Stick</t>
  </si>
  <si>
    <t>College Jacke (JH043K) - Stick</t>
  </si>
  <si>
    <t>Kinder Bodywarmer (RT37J) - Stick</t>
  </si>
  <si>
    <t>Bodywarmer (RT37A) - Stick</t>
  </si>
  <si>
    <t>Beutel (BG10) - Flex</t>
  </si>
  <si>
    <t>Beanie (CB361) - Flex</t>
  </si>
  <si>
    <t>Starter Kinder Sweatjacke (F401k) - Stick</t>
  </si>
  <si>
    <t>Starter Kinder Hoodie (F421k) - Stick</t>
  </si>
  <si>
    <t>Starter Kinder Pullover (F401N) - Stick</t>
  </si>
  <si>
    <t>Starter Herren Sweatjacke (F401N) - Stick</t>
  </si>
  <si>
    <t>Starter Herren Hoodie (F421N) - Stick</t>
  </si>
  <si>
    <t>Starter Herren Pullover (F324N) - Stick</t>
  </si>
  <si>
    <t>Kinder Langarmshirt (F240k) - Flex</t>
  </si>
  <si>
    <t>Starter Herren Langarmshirt (F240) - Flex</t>
  </si>
  <si>
    <t>Premium Herren Polo-Shirt (800) - Stick</t>
  </si>
  <si>
    <t>Premium Damen Polo-Shirt (224) - Stick</t>
  </si>
  <si>
    <t>Damen Langarmshirt (178) - Flex</t>
  </si>
  <si>
    <t>Premium Herren Langarmshirt (278) - Flex</t>
  </si>
  <si>
    <t>schwarz/weiß</t>
  </si>
  <si>
    <t>Foto/schwarz</t>
  </si>
  <si>
    <t>a - (B + R)</t>
  </si>
  <si>
    <t>b - (R)</t>
  </si>
  <si>
    <t>c -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</si>
</sst>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&quot;$&quot;#,##0.00_);\(&quot;$&quot;#,##0.00\)"/>
    <numFmt numFmtId="165" formatCode="[$-409]mmmm\ d\,\ yyyy;@"/>
    <numFmt numFmtId="166" formatCode="#,##0.00\ [$€-407]"/>
  </numFmts>
  <fonts count="17" x14ac:knownFonts="1">
    <font>
      <sz val="10"/>
      <name val="Arial"/>
    </font>
    <font>
      <u/>
      <sz val="10"/>
      <color indexed="12"/>
      <name val="Arial"/>
    </font>
    <font>
      <sz val="10"/>
      <name val="Tahoma"/>
      <family val="2"/>
    </font>
    <font>
      <b/>
      <sz val="16"/>
      <name val="Tahoma"/>
      <family val="2"/>
    </font>
    <font>
      <b/>
      <sz val="10"/>
      <color indexed="55"/>
      <name val="Tahoma"/>
      <family val="2"/>
    </font>
    <font>
      <b/>
      <sz val="10"/>
      <name val="Tahoma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i/>
      <sz val="14"/>
      <name val="Tahoma"/>
      <family val="2"/>
    </font>
    <font>
      <u/>
      <sz val="10"/>
      <name val="Arial"/>
      <family val="2"/>
    </font>
    <font>
      <sz val="8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8"/>
      <name val="Tahoma"/>
      <family val="2"/>
    </font>
    <font>
      <sz val="10"/>
      <color theme="0" tint="-0.1499984740745262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Protection="1">
      <protection hidden="1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65" fontId="2" fillId="0" borderId="0" xfId="0" applyNumberFormat="1" applyFont="1" applyFill="1" applyBorder="1" applyAlignment="1" applyProtection="1">
      <alignment horizontal="left"/>
      <protection hidden="1"/>
    </xf>
    <xf numFmtId="164" fontId="2" fillId="0" borderId="0" xfId="0" applyNumberFormat="1" applyFont="1" applyFill="1" applyBorder="1" applyAlignment="1" applyProtection="1">
      <alignment horizontal="left"/>
      <protection hidden="1"/>
    </xf>
    <xf numFmtId="166" fontId="2" fillId="5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Border="1"/>
    <xf numFmtId="0" fontId="9" fillId="0" borderId="0" xfId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49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166" fontId="4" fillId="2" borderId="0" xfId="0" applyNumberFormat="1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protection hidden="1"/>
    </xf>
    <xf numFmtId="166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166" fontId="5" fillId="5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166" fontId="12" fillId="5" borderId="5" xfId="0" applyNumberFormat="1" applyFont="1" applyFill="1" applyBorder="1" applyAlignment="1" applyProtection="1">
      <alignment horizontal="center" vertical="center"/>
      <protection hidden="1"/>
    </xf>
    <xf numFmtId="166" fontId="12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4" fontId="7" fillId="3" borderId="5" xfId="2" applyFont="1" applyFill="1" applyBorder="1" applyAlignment="1">
      <alignment horizontal="center" vertical="center"/>
    </xf>
    <xf numFmtId="44" fontId="0" fillId="6" borderId="5" xfId="2" applyFont="1" applyFill="1" applyBorder="1" applyAlignment="1">
      <alignment horizontal="center" vertical="center"/>
    </xf>
    <xf numFmtId="44" fontId="0" fillId="6" borderId="5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44" fontId="7" fillId="6" borderId="5" xfId="0" applyNumberFormat="1" applyFont="1" applyFill="1" applyBorder="1" applyAlignment="1">
      <alignment horizontal="center" vertical="center"/>
    </xf>
    <xf numFmtId="44" fontId="0" fillId="7" borderId="5" xfId="2" applyFont="1" applyFill="1" applyBorder="1" applyAlignment="1">
      <alignment horizontal="center" vertical="center"/>
    </xf>
    <xf numFmtId="44" fontId="0" fillId="7" borderId="5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7" borderId="5" xfId="0" applyNumberFormat="1" applyFont="1" applyFill="1" applyBorder="1" applyAlignment="1">
      <alignment horizontal="center" vertical="center" wrapText="1"/>
    </xf>
    <xf numFmtId="49" fontId="0" fillId="6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13" fillId="7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4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6" fontId="5" fillId="5" borderId="5" xfId="0" applyNumberFormat="1" applyFont="1" applyFill="1" applyBorder="1" applyAlignment="1" applyProtection="1">
      <alignment horizontal="center" vertical="center"/>
      <protection hidden="1"/>
    </xf>
    <xf numFmtId="49" fontId="13" fillId="6" borderId="6" xfId="0" applyNumberFormat="1" applyFont="1" applyFill="1" applyBorder="1" applyAlignment="1">
      <alignment vertical="center" wrapText="1"/>
    </xf>
    <xf numFmtId="49" fontId="0" fillId="6" borderId="8" xfId="0" applyNumberFormat="1" applyFont="1" applyFill="1" applyBorder="1" applyAlignment="1">
      <alignment vertical="center" wrapText="1"/>
    </xf>
    <xf numFmtId="49" fontId="0" fillId="6" borderId="7" xfId="0" applyNumberFormat="1" applyFont="1" applyFill="1" applyBorder="1" applyAlignment="1">
      <alignment vertical="center" wrapText="1"/>
    </xf>
    <xf numFmtId="49" fontId="0" fillId="7" borderId="5" xfId="0" applyNumberFormat="1" applyFont="1" applyFill="1" applyBorder="1" applyAlignment="1">
      <alignment vertical="center" wrapText="1"/>
    </xf>
    <xf numFmtId="49" fontId="0" fillId="6" borderId="5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6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Protection="1">
      <protection hidden="1"/>
    </xf>
    <xf numFmtId="49" fontId="13" fillId="7" borderId="5" xfId="0" applyNumberFormat="1" applyFont="1" applyFill="1" applyBorder="1" applyAlignment="1">
      <alignment vertical="center" wrapText="1"/>
    </xf>
    <xf numFmtId="49" fontId="13" fillId="6" borderId="5" xfId="0" applyNumberFormat="1" applyFont="1" applyFill="1" applyBorder="1" applyAlignment="1">
      <alignment vertical="center" wrapText="1"/>
    </xf>
    <xf numFmtId="49" fontId="13" fillId="6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4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right" shrinkToFit="1"/>
      <protection hidden="1"/>
    </xf>
    <xf numFmtId="0" fontId="10" fillId="2" borderId="0" xfId="0" applyFont="1" applyFill="1" applyBorder="1" applyAlignment="1" applyProtection="1">
      <alignment horizontal="right" vertical="center" shrinkToFit="1"/>
      <protection hidden="1"/>
    </xf>
    <xf numFmtId="0" fontId="10" fillId="2" borderId="0" xfId="0" applyFont="1" applyFill="1" applyBorder="1" applyAlignment="1" applyProtection="1">
      <alignment horizontal="right" vertical="top" shrinkToFit="1"/>
      <protection hidden="1"/>
    </xf>
    <xf numFmtId="0" fontId="0" fillId="0" borderId="0" xfId="0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hidden="1"/>
    </xf>
    <xf numFmtId="14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left" shrinkToFit="1"/>
      <protection hidden="1"/>
    </xf>
    <xf numFmtId="166" fontId="5" fillId="5" borderId="3" xfId="0" applyNumberFormat="1" applyFont="1" applyFill="1" applyBorder="1" applyAlignment="1" applyProtection="1">
      <alignment horizontal="center" vertical="center"/>
      <protection hidden="1"/>
    </xf>
    <xf numFmtId="166" fontId="5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top" shrinkToFit="1"/>
      <protection hidden="1"/>
    </xf>
    <xf numFmtId="0" fontId="2" fillId="2" borderId="0" xfId="0" applyFont="1" applyFill="1" applyBorder="1" applyAlignment="1" applyProtection="1">
      <alignment shrinkToFi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12" fillId="5" borderId="5" xfId="0" applyFont="1" applyFill="1" applyBorder="1" applyAlignment="1" applyProtection="1">
      <alignment horizontal="center" vertical="center" wrapText="1"/>
      <protection hidden="1"/>
    </xf>
    <xf numFmtId="0" fontId="15" fillId="5" borderId="5" xfId="0" applyFont="1" applyFill="1" applyBorder="1" applyAlignment="1" applyProtection="1">
      <alignment horizontal="center" vertical="center" wrapText="1"/>
      <protection hidden="1"/>
    </xf>
    <xf numFmtId="0" fontId="0" fillId="7" borderId="5" xfId="0" applyFont="1" applyFill="1" applyBorder="1" applyAlignment="1">
      <alignment horizontal="center" vertical="center" wrapText="1"/>
    </xf>
    <xf numFmtId="49" fontId="0" fillId="7" borderId="5" xfId="0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166" fontId="2" fillId="5" borderId="5" xfId="0" applyNumberFormat="1" applyFont="1" applyFill="1" applyBorder="1" applyAlignment="1" applyProtection="1">
      <alignment horizontal="left" vertical="center" shrinkToFit="1"/>
      <protection hidden="1"/>
    </xf>
    <xf numFmtId="49" fontId="13" fillId="7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7" borderId="0" xfId="0" applyFill="1"/>
    <xf numFmtId="0" fontId="13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5" xfId="2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13" fillId="7" borderId="5" xfId="0" applyFont="1" applyFill="1" applyBorder="1" applyAlignment="1">
      <alignment horizontal="center" vertical="center" shrinkToFit="1"/>
    </xf>
    <xf numFmtId="0" fontId="13" fillId="6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 shrinkToFit="1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uethgen@uniquetex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luethgen@uniquetex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uethgen@uniquete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4"/>
  </sheetPr>
  <dimension ref="A1:Q44"/>
  <sheetViews>
    <sheetView showGridLines="0" showZeros="0" tabSelected="1" zoomScaleNormal="100" workbookViewId="0">
      <selection activeCell="D9" sqref="D9:E9"/>
    </sheetView>
  </sheetViews>
  <sheetFormatPr baseColWidth="10" defaultColWidth="9.140625" defaultRowHeight="12.75" x14ac:dyDescent="0.2"/>
  <cols>
    <col min="1" max="1" width="2" style="2" customWidth="1"/>
    <col min="2" max="2" width="9.5703125" style="2" customWidth="1"/>
    <col min="3" max="3" width="8.7109375" style="2" customWidth="1"/>
    <col min="4" max="4" width="30.28515625" style="2" customWidth="1"/>
    <col min="5" max="5" width="10.5703125" style="2" customWidth="1"/>
    <col min="6" max="6" width="10.5703125" style="2" hidden="1" customWidth="1"/>
    <col min="7" max="7" width="10.5703125" style="2" customWidth="1"/>
    <col min="8" max="8" width="10.5703125" style="2" hidden="1" customWidth="1"/>
    <col min="9" max="10" width="8.7109375" style="2" customWidth="1"/>
    <col min="11" max="11" width="12" style="2" customWidth="1"/>
    <col min="12" max="12" width="2.5703125" style="2" customWidth="1"/>
    <col min="13" max="13" width="9" style="2" customWidth="1"/>
    <col min="14" max="16384" width="9.140625" style="1"/>
  </cols>
  <sheetData>
    <row r="1" spans="1:17" ht="39" customHeight="1" x14ac:dyDescent="0.2">
      <c r="A1" s="19"/>
      <c r="B1" s="106" t="s">
        <v>6</v>
      </c>
      <c r="C1" s="106"/>
      <c r="D1" s="106"/>
      <c r="E1" s="106"/>
      <c r="F1" s="106"/>
      <c r="G1" s="106"/>
      <c r="H1" s="106"/>
      <c r="I1" s="106"/>
      <c r="J1" s="106"/>
      <c r="K1" s="106"/>
      <c r="L1" s="28"/>
      <c r="M1" s="11"/>
      <c r="N1" s="12"/>
      <c r="O1" s="12"/>
      <c r="P1" s="12"/>
      <c r="Q1" s="12"/>
    </row>
    <row r="2" spans="1:17" x14ac:dyDescent="0.2">
      <c r="A2" s="19"/>
      <c r="B2" s="25" t="s">
        <v>7</v>
      </c>
      <c r="C2" s="19"/>
      <c r="D2" s="19"/>
      <c r="E2" s="19"/>
      <c r="F2" s="19"/>
      <c r="G2" s="19"/>
      <c r="H2" s="19"/>
      <c r="I2" s="25" t="s">
        <v>0</v>
      </c>
      <c r="J2" s="20" t="s">
        <v>12</v>
      </c>
      <c r="K2" s="20"/>
      <c r="L2" s="19"/>
      <c r="M2" s="10"/>
      <c r="N2" s="12"/>
      <c r="O2" s="12"/>
      <c r="P2" s="12"/>
      <c r="Q2" s="12"/>
    </row>
    <row r="3" spans="1:17" ht="12.75" customHeight="1" x14ac:dyDescent="0.2">
      <c r="A3" s="19"/>
      <c r="B3" s="24" t="s">
        <v>8</v>
      </c>
      <c r="C3" s="19"/>
      <c r="D3" s="19"/>
      <c r="E3" s="19"/>
      <c r="F3" s="19"/>
      <c r="G3" s="19"/>
      <c r="H3" s="19"/>
      <c r="I3" s="25" t="s">
        <v>1</v>
      </c>
      <c r="J3" s="20" t="s">
        <v>13</v>
      </c>
      <c r="K3" s="20"/>
      <c r="L3" s="19"/>
      <c r="M3" s="10"/>
      <c r="N3" s="12"/>
      <c r="O3" s="12"/>
      <c r="P3" s="12"/>
      <c r="Q3" s="12"/>
    </row>
    <row r="4" spans="1:17" ht="12.75" customHeight="1" x14ac:dyDescent="0.2">
      <c r="A4" s="19"/>
      <c r="B4" s="24" t="s">
        <v>9</v>
      </c>
      <c r="C4" s="21"/>
      <c r="D4" s="19"/>
      <c r="E4" s="19"/>
      <c r="F4" s="19"/>
      <c r="G4" s="19"/>
      <c r="H4" s="19"/>
      <c r="I4" s="25" t="s">
        <v>2</v>
      </c>
      <c r="J4" s="107" t="s">
        <v>11</v>
      </c>
      <c r="K4" s="107"/>
      <c r="L4" s="29"/>
      <c r="M4" s="13"/>
      <c r="N4" s="12"/>
      <c r="O4" s="12"/>
      <c r="P4" s="12"/>
      <c r="Q4" s="12"/>
    </row>
    <row r="5" spans="1:17" ht="8.1" customHeight="1" x14ac:dyDescent="0.2">
      <c r="A5" s="19"/>
      <c r="B5" s="19"/>
      <c r="C5" s="19"/>
      <c r="D5" s="19"/>
      <c r="E5" s="19"/>
      <c r="F5" s="19"/>
      <c r="G5" s="19"/>
      <c r="H5" s="19"/>
      <c r="I5" s="24"/>
      <c r="J5" s="19"/>
      <c r="K5" s="19"/>
      <c r="L5" s="19"/>
      <c r="M5" s="10"/>
      <c r="N5" s="12"/>
      <c r="O5" s="12"/>
      <c r="P5" s="12"/>
      <c r="Q5" s="12"/>
    </row>
    <row r="6" spans="1:17" ht="18" x14ac:dyDescent="0.25">
      <c r="A6" s="19"/>
      <c r="B6" s="22" t="s">
        <v>10</v>
      </c>
      <c r="C6" s="22"/>
      <c r="D6" s="19"/>
      <c r="E6" s="19"/>
      <c r="F6" s="19"/>
      <c r="G6" s="19"/>
      <c r="H6" s="19"/>
      <c r="I6" s="24"/>
      <c r="J6" s="19"/>
      <c r="K6" s="19"/>
      <c r="L6" s="19"/>
      <c r="M6" s="10"/>
      <c r="N6" s="12"/>
      <c r="O6" s="12"/>
      <c r="P6" s="12"/>
      <c r="Q6" s="12"/>
    </row>
    <row r="7" spans="1:17" ht="8.1" customHeight="1" x14ac:dyDescent="0.2">
      <c r="A7" s="19"/>
      <c r="B7" s="19"/>
      <c r="C7" s="19"/>
      <c r="D7" s="19"/>
      <c r="E7" s="19"/>
      <c r="F7" s="19"/>
      <c r="G7" s="19"/>
      <c r="H7" s="19"/>
      <c r="I7" s="24"/>
      <c r="J7" s="19"/>
      <c r="K7" s="19"/>
      <c r="L7" s="19"/>
      <c r="M7" s="10"/>
      <c r="N7" s="12"/>
      <c r="O7" s="12"/>
      <c r="P7" s="12"/>
      <c r="Q7" s="12"/>
    </row>
    <row r="8" spans="1:17" ht="20.100000000000001" customHeight="1" x14ac:dyDescent="0.2">
      <c r="A8" s="19"/>
      <c r="B8" s="103" t="s">
        <v>4</v>
      </c>
      <c r="C8" s="103"/>
      <c r="D8" s="108"/>
      <c r="E8" s="108"/>
      <c r="F8" s="86"/>
      <c r="G8" s="96"/>
      <c r="H8" s="66"/>
      <c r="I8" s="98" t="s">
        <v>281</v>
      </c>
      <c r="J8" s="109" t="s">
        <v>278</v>
      </c>
      <c r="K8" s="109"/>
      <c r="L8" s="19"/>
      <c r="M8" s="10"/>
      <c r="N8" s="12"/>
      <c r="O8" s="12"/>
      <c r="P8" s="12"/>
      <c r="Q8" s="12"/>
    </row>
    <row r="9" spans="1:17" ht="20.100000000000001" customHeight="1" x14ac:dyDescent="0.2">
      <c r="A9" s="19"/>
      <c r="B9" s="103" t="s">
        <v>165</v>
      </c>
      <c r="C9" s="103"/>
      <c r="D9" s="104"/>
      <c r="E9" s="104"/>
      <c r="F9" s="87"/>
      <c r="G9" s="97"/>
      <c r="H9" s="67"/>
      <c r="I9" s="99" t="s">
        <v>282</v>
      </c>
      <c r="J9" s="105" t="s">
        <v>279</v>
      </c>
      <c r="K9" s="105"/>
      <c r="L9" s="19"/>
      <c r="M9" s="10"/>
      <c r="N9" s="12"/>
      <c r="O9" s="12"/>
      <c r="P9" s="12"/>
      <c r="Q9" s="12"/>
    </row>
    <row r="10" spans="1:17" s="3" customFormat="1" ht="20.100000000000001" customHeight="1" x14ac:dyDescent="0.2">
      <c r="A10" s="23"/>
      <c r="B10" s="103" t="s">
        <v>3</v>
      </c>
      <c r="C10" s="103"/>
      <c r="D10" s="113">
        <v>12819</v>
      </c>
      <c r="E10" s="113"/>
      <c r="F10" s="77"/>
      <c r="G10" s="64"/>
      <c r="H10" s="77"/>
      <c r="I10" s="100" t="s">
        <v>283</v>
      </c>
      <c r="J10" s="114" t="s">
        <v>280</v>
      </c>
      <c r="K10" s="114"/>
      <c r="L10" s="23"/>
      <c r="M10" s="14"/>
      <c r="N10" s="15"/>
      <c r="O10" s="15"/>
      <c r="P10" s="15"/>
      <c r="Q10" s="15"/>
    </row>
    <row r="11" spans="1:17" ht="8.1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15"/>
      <c r="K11" s="115"/>
      <c r="L11" s="19"/>
      <c r="M11" s="10"/>
      <c r="N11" s="12"/>
      <c r="O11" s="12"/>
      <c r="P11" s="12"/>
      <c r="Q11" s="12"/>
    </row>
    <row r="12" spans="1:17" x14ac:dyDescent="0.2">
      <c r="A12" s="19"/>
      <c r="B12" s="116" t="s">
        <v>14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30"/>
      <c r="M12" s="16"/>
      <c r="N12" s="12"/>
      <c r="O12" s="12"/>
      <c r="P12" s="12"/>
      <c r="Q12" s="12"/>
    </row>
    <row r="13" spans="1:17" x14ac:dyDescent="0.2">
      <c r="A13" s="19"/>
      <c r="B13" s="117" t="s">
        <v>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31"/>
      <c r="M13" s="17"/>
      <c r="N13" s="12"/>
      <c r="O13" s="12"/>
      <c r="P13" s="12"/>
      <c r="Q13" s="12"/>
    </row>
    <row r="14" spans="1:17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89" t="s">
        <v>230</v>
      </c>
      <c r="L14" s="19"/>
      <c r="M14" s="10"/>
      <c r="N14" s="12"/>
      <c r="O14" s="12"/>
      <c r="P14" s="12"/>
      <c r="Q14" s="12"/>
    </row>
    <row r="15" spans="1:17" ht="30" customHeight="1" x14ac:dyDescent="0.2">
      <c r="A15" s="19"/>
      <c r="B15" s="36" t="s">
        <v>164</v>
      </c>
      <c r="C15" s="37" t="s">
        <v>163</v>
      </c>
      <c r="D15" s="37" t="s">
        <v>169</v>
      </c>
      <c r="E15" s="36" t="s">
        <v>15</v>
      </c>
      <c r="F15" s="36" t="s">
        <v>229</v>
      </c>
      <c r="G15" s="37" t="s">
        <v>24</v>
      </c>
      <c r="H15" s="37" t="s">
        <v>228</v>
      </c>
      <c r="I15" s="36" t="s">
        <v>18</v>
      </c>
      <c r="J15" s="37" t="s">
        <v>16</v>
      </c>
      <c r="K15" s="37" t="s">
        <v>17</v>
      </c>
      <c r="L15" s="19"/>
      <c r="M15" s="10"/>
      <c r="N15" s="12"/>
      <c r="O15" s="12"/>
      <c r="P15" s="12"/>
      <c r="Q15" s="12"/>
    </row>
    <row r="16" spans="1:17" ht="19.5" customHeight="1" x14ac:dyDescent="0.2">
      <c r="A16" s="19"/>
      <c r="B16" s="32"/>
      <c r="C16" s="137"/>
      <c r="D16" s="135" t="str">
        <f ca="1">IF(B16&gt;0,(VLOOKUP(B16,INDIRECT($D$15),3,0)),"")</f>
        <v/>
      </c>
      <c r="E16" s="65"/>
      <c r="F16" s="65" t="str">
        <f ca="1">IF(B16&gt;0,(VLOOKUP(B16,INDIRECT($K$14),7,0)),"")</f>
        <v/>
      </c>
      <c r="G16" s="137"/>
      <c r="H16" s="65" t="str">
        <f ca="1">IF(B16&gt;0,(VLOOKUP(B16,INDIRECT($K$14),3,0)),"")</f>
        <v/>
      </c>
      <c r="I16" s="9" t="str">
        <f>IF(B16&gt;0,(HLOOKUP('1. Bestellformular'!C16,'Preisliste für alles'!$N$1:$P$118,MATCH(B16,'Preisliste für alles'!A:A,0),FALSE)),"")</f>
        <v/>
      </c>
      <c r="J16" s="33"/>
      <c r="K16" s="9" t="str">
        <f t="shared" ref="K16:K35" si="0">IF(B16&gt;0,(IF(I16&gt;0,I16*J16,"")),"")</f>
        <v/>
      </c>
      <c r="L16" s="19"/>
      <c r="M16" s="10"/>
      <c r="N16" s="12"/>
      <c r="O16" s="12"/>
      <c r="P16" s="12"/>
      <c r="Q16" s="12"/>
    </row>
    <row r="17" spans="1:17" ht="19.5" customHeight="1" x14ac:dyDescent="0.2">
      <c r="A17" s="19"/>
      <c r="B17" s="32"/>
      <c r="C17" s="137"/>
      <c r="D17" s="135" t="str">
        <f ca="1">IF(B17&gt;0,(VLOOKUP(B17,INDIRECT($D$15),3,0)),"")</f>
        <v/>
      </c>
      <c r="E17" s="65"/>
      <c r="F17" s="65" t="str">
        <f t="shared" ref="F17:F35" ca="1" si="1">IF(B17&gt;0,(VLOOKUP(B17,INDIRECT($K$14),7,0)),"")</f>
        <v/>
      </c>
      <c r="G17" s="137"/>
      <c r="H17" s="65" t="str">
        <f t="shared" ref="H17:H35" ca="1" si="2">IF(B17&gt;0,(VLOOKUP(B17,INDIRECT($K$14),3,0)),"")</f>
        <v/>
      </c>
      <c r="I17" s="9" t="str">
        <f>IF(B17&gt;0,(HLOOKUP('1. Bestellformular'!C17,'Preisliste für alles'!$N$1:$P$118,MATCH(B17,'Preisliste für alles'!A:A,0),FALSE)),"")</f>
        <v/>
      </c>
      <c r="J17" s="33"/>
      <c r="K17" s="9" t="str">
        <f t="shared" si="0"/>
        <v/>
      </c>
      <c r="L17" s="19"/>
      <c r="M17" s="10"/>
      <c r="N17" s="12"/>
      <c r="O17" s="12"/>
      <c r="P17" s="12"/>
      <c r="Q17" s="12"/>
    </row>
    <row r="18" spans="1:17" ht="19.5" customHeight="1" x14ac:dyDescent="0.2">
      <c r="A18" s="19"/>
      <c r="B18" s="32"/>
      <c r="C18" s="137"/>
      <c r="D18" s="135" t="str">
        <f t="shared" ref="D18:D35" ca="1" si="3">IF(B18&gt;0,(VLOOKUP(B18,INDIRECT($D$15),3,0)),"")</f>
        <v/>
      </c>
      <c r="E18" s="65"/>
      <c r="F18" s="65" t="str">
        <f t="shared" ca="1" si="1"/>
        <v/>
      </c>
      <c r="G18" s="137"/>
      <c r="H18" s="65" t="str">
        <f t="shared" ca="1" si="2"/>
        <v/>
      </c>
      <c r="I18" s="9" t="str">
        <f>IF(B18&gt;0,(HLOOKUP('1. Bestellformular'!C18,'Preisliste für alles'!$N$1:$P$118,MATCH(B18,'Preisliste für alles'!A:A,0),FALSE)),"")</f>
        <v/>
      </c>
      <c r="J18" s="33"/>
      <c r="K18" s="9" t="str">
        <f t="shared" si="0"/>
        <v/>
      </c>
      <c r="L18" s="19"/>
      <c r="M18" s="10"/>
      <c r="N18" s="12"/>
      <c r="O18" s="12"/>
      <c r="P18" s="12"/>
      <c r="Q18" s="12"/>
    </row>
    <row r="19" spans="1:17" ht="19.5" customHeight="1" x14ac:dyDescent="0.2">
      <c r="A19" s="19"/>
      <c r="B19" s="32"/>
      <c r="C19" s="137"/>
      <c r="D19" s="135" t="str">
        <f t="shared" ca="1" si="3"/>
        <v/>
      </c>
      <c r="E19" s="65"/>
      <c r="F19" s="65" t="str">
        <f t="shared" ca="1" si="1"/>
        <v/>
      </c>
      <c r="G19" s="137"/>
      <c r="H19" s="65" t="str">
        <f t="shared" ca="1" si="2"/>
        <v/>
      </c>
      <c r="I19" s="9" t="str">
        <f>IF(B19&gt;0,(HLOOKUP('1. Bestellformular'!C19,'Preisliste für alles'!$N$1:$P$118,MATCH(B19,'Preisliste für alles'!A:A,0),FALSE)),"")</f>
        <v/>
      </c>
      <c r="J19" s="33"/>
      <c r="K19" s="9" t="str">
        <f t="shared" si="0"/>
        <v/>
      </c>
      <c r="L19" s="19"/>
      <c r="M19" s="10"/>
      <c r="N19" s="12"/>
      <c r="O19" s="12"/>
      <c r="P19" s="12"/>
      <c r="Q19" s="12"/>
    </row>
    <row r="20" spans="1:17" ht="19.5" customHeight="1" x14ac:dyDescent="0.2">
      <c r="A20" s="19"/>
      <c r="B20" s="32"/>
      <c r="C20" s="137"/>
      <c r="D20" s="135" t="str">
        <f t="shared" ca="1" si="3"/>
        <v/>
      </c>
      <c r="E20" s="65"/>
      <c r="F20" s="65" t="str">
        <f t="shared" ca="1" si="1"/>
        <v/>
      </c>
      <c r="G20" s="137"/>
      <c r="H20" s="65" t="str">
        <f t="shared" ca="1" si="2"/>
        <v/>
      </c>
      <c r="I20" s="9" t="str">
        <f>IF(B20&gt;0,(HLOOKUP('1. Bestellformular'!C20,'Preisliste für alles'!$N$1:$P$118,MATCH(B20,'Preisliste für alles'!A:A,0),FALSE)),"")</f>
        <v/>
      </c>
      <c r="J20" s="33"/>
      <c r="K20" s="9" t="str">
        <f t="shared" si="0"/>
        <v/>
      </c>
      <c r="L20" s="19"/>
      <c r="M20" s="10"/>
      <c r="N20" s="12"/>
      <c r="O20" s="12"/>
      <c r="P20" s="12"/>
      <c r="Q20" s="12"/>
    </row>
    <row r="21" spans="1:17" ht="19.5" customHeight="1" x14ac:dyDescent="0.2">
      <c r="A21" s="19"/>
      <c r="B21" s="32"/>
      <c r="C21" s="137"/>
      <c r="D21" s="135" t="str">
        <f t="shared" ca="1" si="3"/>
        <v/>
      </c>
      <c r="E21" s="65"/>
      <c r="F21" s="65" t="str">
        <f t="shared" ca="1" si="1"/>
        <v/>
      </c>
      <c r="G21" s="137"/>
      <c r="H21" s="65" t="str">
        <f t="shared" ca="1" si="2"/>
        <v/>
      </c>
      <c r="I21" s="9" t="str">
        <f>IF(B21&gt;0,(HLOOKUP('1. Bestellformular'!C21,'Preisliste für alles'!$N$1:$P$118,MATCH(B21,'Preisliste für alles'!A:A,0),FALSE)),"")</f>
        <v/>
      </c>
      <c r="J21" s="33"/>
      <c r="K21" s="9" t="str">
        <f t="shared" si="0"/>
        <v/>
      </c>
      <c r="L21" s="19"/>
      <c r="M21" s="10"/>
      <c r="N21" s="12"/>
      <c r="O21" s="12"/>
      <c r="P21" s="12"/>
      <c r="Q21" s="12"/>
    </row>
    <row r="22" spans="1:17" ht="19.5" customHeight="1" x14ac:dyDescent="0.2">
      <c r="A22" s="19"/>
      <c r="B22" s="32"/>
      <c r="C22" s="137"/>
      <c r="D22" s="135" t="str">
        <f t="shared" ca="1" si="3"/>
        <v/>
      </c>
      <c r="E22" s="65"/>
      <c r="F22" s="65" t="str">
        <f t="shared" ca="1" si="1"/>
        <v/>
      </c>
      <c r="G22" s="137"/>
      <c r="H22" s="65" t="str">
        <f t="shared" ca="1" si="2"/>
        <v/>
      </c>
      <c r="I22" s="9" t="str">
        <f>IF(B22&gt;0,(HLOOKUP('1. Bestellformular'!C22,'Preisliste für alles'!$N$1:$P$118,MATCH(B22,'Preisliste für alles'!A:A,0),FALSE)),"")</f>
        <v/>
      </c>
      <c r="J22" s="33"/>
      <c r="K22" s="9" t="str">
        <f t="shared" si="0"/>
        <v/>
      </c>
      <c r="L22" s="19"/>
      <c r="M22" s="10"/>
      <c r="N22" s="12"/>
      <c r="O22" s="12"/>
      <c r="P22" s="12"/>
      <c r="Q22" s="12"/>
    </row>
    <row r="23" spans="1:17" ht="19.5" customHeight="1" x14ac:dyDescent="0.2">
      <c r="A23" s="19"/>
      <c r="B23" s="32"/>
      <c r="C23" s="137"/>
      <c r="D23" s="135" t="str">
        <f t="shared" ca="1" si="3"/>
        <v/>
      </c>
      <c r="E23" s="65"/>
      <c r="F23" s="65" t="str">
        <f t="shared" ca="1" si="1"/>
        <v/>
      </c>
      <c r="G23" s="137"/>
      <c r="H23" s="65" t="str">
        <f t="shared" ca="1" si="2"/>
        <v/>
      </c>
      <c r="I23" s="9" t="str">
        <f>IF(B23&gt;0,(HLOOKUP('1. Bestellformular'!C23,'Preisliste für alles'!$N$1:$P$118,MATCH(B23,'Preisliste für alles'!A:A,0),FALSE)),"")</f>
        <v/>
      </c>
      <c r="J23" s="33"/>
      <c r="K23" s="9" t="str">
        <f t="shared" si="0"/>
        <v/>
      </c>
      <c r="L23" s="19"/>
      <c r="M23" s="10"/>
      <c r="N23" s="12"/>
      <c r="O23" s="12"/>
      <c r="P23" s="12"/>
      <c r="Q23" s="12"/>
    </row>
    <row r="24" spans="1:17" ht="19.5" customHeight="1" x14ac:dyDescent="0.2">
      <c r="A24" s="19"/>
      <c r="B24" s="32"/>
      <c r="C24" s="137"/>
      <c r="D24" s="135" t="str">
        <f t="shared" ca="1" si="3"/>
        <v/>
      </c>
      <c r="E24" s="65"/>
      <c r="F24" s="65" t="str">
        <f t="shared" ca="1" si="1"/>
        <v/>
      </c>
      <c r="G24" s="137"/>
      <c r="H24" s="65" t="str">
        <f t="shared" ca="1" si="2"/>
        <v/>
      </c>
      <c r="I24" s="9" t="str">
        <f>IF(B24&gt;0,(HLOOKUP('1. Bestellformular'!C24,'Preisliste für alles'!$N$1:$P$118,MATCH(B24,'Preisliste für alles'!A:A,0),FALSE)),"")</f>
        <v/>
      </c>
      <c r="J24" s="33"/>
      <c r="K24" s="9" t="str">
        <f t="shared" si="0"/>
        <v/>
      </c>
      <c r="L24" s="19"/>
      <c r="M24" s="10"/>
      <c r="N24" s="12"/>
      <c r="O24" s="12"/>
      <c r="P24" s="12"/>
      <c r="Q24" s="12"/>
    </row>
    <row r="25" spans="1:17" ht="19.5" customHeight="1" x14ac:dyDescent="0.2">
      <c r="A25" s="19"/>
      <c r="B25" s="32"/>
      <c r="C25" s="137"/>
      <c r="D25" s="135" t="str">
        <f t="shared" ca="1" si="3"/>
        <v/>
      </c>
      <c r="E25" s="65"/>
      <c r="F25" s="65" t="str">
        <f t="shared" ca="1" si="1"/>
        <v/>
      </c>
      <c r="G25" s="137"/>
      <c r="H25" s="65" t="str">
        <f t="shared" ca="1" si="2"/>
        <v/>
      </c>
      <c r="I25" s="9" t="str">
        <f>IF(B25&gt;0,(HLOOKUP('1. Bestellformular'!C25,'Preisliste für alles'!$N$1:$P$118,MATCH(B25,'Preisliste für alles'!A:A,0),FALSE)),"")</f>
        <v/>
      </c>
      <c r="J25" s="33"/>
      <c r="K25" s="9" t="str">
        <f t="shared" si="0"/>
        <v/>
      </c>
      <c r="L25" s="19"/>
      <c r="M25" s="10"/>
      <c r="N25" s="12"/>
      <c r="O25" s="12"/>
      <c r="P25" s="12"/>
      <c r="Q25" s="12"/>
    </row>
    <row r="26" spans="1:17" ht="19.5" customHeight="1" x14ac:dyDescent="0.2">
      <c r="A26" s="19"/>
      <c r="B26" s="32"/>
      <c r="C26" s="137"/>
      <c r="D26" s="135" t="str">
        <f t="shared" ca="1" si="3"/>
        <v/>
      </c>
      <c r="E26" s="65"/>
      <c r="F26" s="65" t="str">
        <f t="shared" ca="1" si="1"/>
        <v/>
      </c>
      <c r="G26" s="137"/>
      <c r="H26" s="65" t="str">
        <f t="shared" ca="1" si="2"/>
        <v/>
      </c>
      <c r="I26" s="9" t="str">
        <f>IF(B26&gt;0,(HLOOKUP('1. Bestellformular'!C26,'Preisliste für alles'!$N$1:$P$118,MATCH(B26,'Preisliste für alles'!A:A,0),FALSE)),"")</f>
        <v/>
      </c>
      <c r="J26" s="33"/>
      <c r="K26" s="9" t="str">
        <f t="shared" si="0"/>
        <v/>
      </c>
      <c r="L26" s="19"/>
      <c r="M26" s="10"/>
      <c r="N26" s="12"/>
      <c r="O26" s="12"/>
      <c r="P26" s="12"/>
      <c r="Q26" s="12"/>
    </row>
    <row r="27" spans="1:17" ht="19.5" customHeight="1" x14ac:dyDescent="0.2">
      <c r="A27" s="19"/>
      <c r="B27" s="32"/>
      <c r="C27" s="137"/>
      <c r="D27" s="135" t="str">
        <f t="shared" ca="1" si="3"/>
        <v/>
      </c>
      <c r="E27" s="65"/>
      <c r="F27" s="65" t="str">
        <f t="shared" ca="1" si="1"/>
        <v/>
      </c>
      <c r="G27" s="137"/>
      <c r="H27" s="65" t="str">
        <f t="shared" ca="1" si="2"/>
        <v/>
      </c>
      <c r="I27" s="9" t="str">
        <f>IF(B27&gt;0,(HLOOKUP('1. Bestellformular'!C27,'Preisliste für alles'!$N$1:$P$118,MATCH(B27,'Preisliste für alles'!A:A,0),FALSE)),"")</f>
        <v/>
      </c>
      <c r="J27" s="33"/>
      <c r="K27" s="9" t="str">
        <f t="shared" si="0"/>
        <v/>
      </c>
      <c r="L27" s="19"/>
      <c r="M27" s="10"/>
      <c r="N27" s="12"/>
      <c r="O27" s="12"/>
      <c r="P27" s="12"/>
      <c r="Q27" s="12"/>
    </row>
    <row r="28" spans="1:17" ht="19.5" customHeight="1" x14ac:dyDescent="0.2">
      <c r="A28" s="19"/>
      <c r="B28" s="32"/>
      <c r="C28" s="137"/>
      <c r="D28" s="135" t="str">
        <f t="shared" ca="1" si="3"/>
        <v/>
      </c>
      <c r="E28" s="65"/>
      <c r="F28" s="65" t="str">
        <f t="shared" ca="1" si="1"/>
        <v/>
      </c>
      <c r="G28" s="137"/>
      <c r="H28" s="65" t="str">
        <f t="shared" ca="1" si="2"/>
        <v/>
      </c>
      <c r="I28" s="9" t="str">
        <f>IF(B28&gt;0,(HLOOKUP('1. Bestellformular'!C28,'Preisliste für alles'!$N$1:$P$118,MATCH(B28,'Preisliste für alles'!A:A,0),FALSE)),"")</f>
        <v/>
      </c>
      <c r="J28" s="33"/>
      <c r="K28" s="9" t="str">
        <f t="shared" si="0"/>
        <v/>
      </c>
      <c r="L28" s="19"/>
      <c r="M28" s="10"/>
      <c r="N28" s="12"/>
      <c r="O28" s="12"/>
      <c r="P28" s="12"/>
      <c r="Q28" s="12"/>
    </row>
    <row r="29" spans="1:17" ht="19.5" customHeight="1" x14ac:dyDescent="0.2">
      <c r="A29" s="19"/>
      <c r="B29" s="32"/>
      <c r="C29" s="137"/>
      <c r="D29" s="135" t="str">
        <f t="shared" ca="1" si="3"/>
        <v/>
      </c>
      <c r="E29" s="65"/>
      <c r="F29" s="65" t="str">
        <f t="shared" ca="1" si="1"/>
        <v/>
      </c>
      <c r="G29" s="137"/>
      <c r="H29" s="65" t="str">
        <f t="shared" ca="1" si="2"/>
        <v/>
      </c>
      <c r="I29" s="9" t="str">
        <f>IF(B29&gt;0,(HLOOKUP('1. Bestellformular'!C29,'Preisliste für alles'!$N$1:$P$118,MATCH(B29,'Preisliste für alles'!A:A,0),FALSE)),"")</f>
        <v/>
      </c>
      <c r="J29" s="33"/>
      <c r="K29" s="9" t="str">
        <f t="shared" si="0"/>
        <v/>
      </c>
      <c r="L29" s="19"/>
      <c r="M29" s="10"/>
      <c r="N29" s="12"/>
      <c r="O29" s="12"/>
      <c r="P29" s="12"/>
      <c r="Q29" s="12"/>
    </row>
    <row r="30" spans="1:17" ht="19.5" customHeight="1" x14ac:dyDescent="0.2">
      <c r="A30" s="19"/>
      <c r="B30" s="32"/>
      <c r="C30" s="137"/>
      <c r="D30" s="135" t="str">
        <f t="shared" ca="1" si="3"/>
        <v/>
      </c>
      <c r="E30" s="65"/>
      <c r="F30" s="65" t="str">
        <f t="shared" ca="1" si="1"/>
        <v/>
      </c>
      <c r="G30" s="137"/>
      <c r="H30" s="65" t="str">
        <f t="shared" ca="1" si="2"/>
        <v/>
      </c>
      <c r="I30" s="9" t="str">
        <f>IF(B30&gt;0,(HLOOKUP('1. Bestellformular'!C30,'Preisliste für alles'!$N$1:$P$118,MATCH(B30,'Preisliste für alles'!A:A,0),FALSE)),"")</f>
        <v/>
      </c>
      <c r="J30" s="33"/>
      <c r="K30" s="9" t="str">
        <f t="shared" si="0"/>
        <v/>
      </c>
      <c r="L30" s="19"/>
      <c r="M30" s="10"/>
      <c r="N30" s="12"/>
      <c r="O30" s="12"/>
      <c r="P30" s="12"/>
      <c r="Q30" s="12"/>
    </row>
    <row r="31" spans="1:17" ht="19.5" customHeight="1" x14ac:dyDescent="0.2">
      <c r="A31" s="19"/>
      <c r="B31" s="32"/>
      <c r="C31" s="137"/>
      <c r="D31" s="135" t="str">
        <f t="shared" ca="1" si="3"/>
        <v/>
      </c>
      <c r="E31" s="65"/>
      <c r="F31" s="65" t="str">
        <f t="shared" ca="1" si="1"/>
        <v/>
      </c>
      <c r="G31" s="137"/>
      <c r="H31" s="65" t="str">
        <f t="shared" ca="1" si="2"/>
        <v/>
      </c>
      <c r="I31" s="9" t="str">
        <f>IF(B31&gt;0,(HLOOKUP('1. Bestellformular'!C31,'Preisliste für alles'!$N$1:$P$118,MATCH(B31,'Preisliste für alles'!A:A,0),FALSE)),"")</f>
        <v/>
      </c>
      <c r="J31" s="33"/>
      <c r="K31" s="9" t="str">
        <f t="shared" si="0"/>
        <v/>
      </c>
      <c r="L31" s="19"/>
      <c r="M31" s="10"/>
      <c r="N31" s="12"/>
      <c r="O31" s="12"/>
      <c r="P31" s="12"/>
      <c r="Q31" s="12"/>
    </row>
    <row r="32" spans="1:17" ht="19.5" customHeight="1" x14ac:dyDescent="0.2">
      <c r="A32" s="19"/>
      <c r="B32" s="32"/>
      <c r="C32" s="137"/>
      <c r="D32" s="135" t="str">
        <f t="shared" ca="1" si="3"/>
        <v/>
      </c>
      <c r="E32" s="65"/>
      <c r="F32" s="65" t="str">
        <f t="shared" ca="1" si="1"/>
        <v/>
      </c>
      <c r="G32" s="137"/>
      <c r="H32" s="65" t="str">
        <f t="shared" ca="1" si="2"/>
        <v/>
      </c>
      <c r="I32" s="9" t="str">
        <f>IF(B32&gt;0,(HLOOKUP('1. Bestellformular'!C32,'Preisliste für alles'!$N$1:$P$118,MATCH(B32,'Preisliste für alles'!A:A,0),FALSE)),"")</f>
        <v/>
      </c>
      <c r="J32" s="33"/>
      <c r="K32" s="9" t="str">
        <f t="shared" si="0"/>
        <v/>
      </c>
      <c r="L32" s="19"/>
      <c r="M32" s="10"/>
      <c r="N32" s="12"/>
      <c r="O32" s="12"/>
      <c r="P32" s="12"/>
      <c r="Q32" s="12"/>
    </row>
    <row r="33" spans="1:17" ht="19.5" customHeight="1" x14ac:dyDescent="0.2">
      <c r="A33" s="19"/>
      <c r="B33" s="32"/>
      <c r="C33" s="137"/>
      <c r="D33" s="135" t="str">
        <f t="shared" ca="1" si="3"/>
        <v/>
      </c>
      <c r="E33" s="65"/>
      <c r="F33" s="65" t="str">
        <f t="shared" ca="1" si="1"/>
        <v/>
      </c>
      <c r="G33" s="137"/>
      <c r="H33" s="65" t="str">
        <f t="shared" ca="1" si="2"/>
        <v/>
      </c>
      <c r="I33" s="9" t="str">
        <f>IF(B33&gt;0,(HLOOKUP('1. Bestellformular'!C33,'Preisliste für alles'!$N$1:$P$118,MATCH(B33,'Preisliste für alles'!A:A,0),FALSE)),"")</f>
        <v/>
      </c>
      <c r="J33" s="33"/>
      <c r="K33" s="9" t="str">
        <f t="shared" si="0"/>
        <v/>
      </c>
      <c r="L33" s="19"/>
      <c r="M33" s="10"/>
      <c r="N33" s="12"/>
      <c r="O33" s="12"/>
      <c r="P33" s="12"/>
      <c r="Q33" s="12"/>
    </row>
    <row r="34" spans="1:17" ht="19.5" customHeight="1" x14ac:dyDescent="0.2">
      <c r="A34" s="19"/>
      <c r="B34" s="32"/>
      <c r="C34" s="137"/>
      <c r="D34" s="135" t="str">
        <f t="shared" ca="1" si="3"/>
        <v/>
      </c>
      <c r="E34" s="65"/>
      <c r="F34" s="65" t="str">
        <f t="shared" ca="1" si="1"/>
        <v/>
      </c>
      <c r="G34" s="137"/>
      <c r="H34" s="65" t="str">
        <f t="shared" ca="1" si="2"/>
        <v/>
      </c>
      <c r="I34" s="9" t="str">
        <f>IF(B34&gt;0,(HLOOKUP('1. Bestellformular'!C34,'Preisliste für alles'!$N$1:$P$118,MATCH(B34,'Preisliste für alles'!A:A,0),FALSE)),"")</f>
        <v/>
      </c>
      <c r="J34" s="33"/>
      <c r="K34" s="9" t="str">
        <f t="shared" si="0"/>
        <v/>
      </c>
      <c r="L34" s="19"/>
      <c r="M34" s="10"/>
      <c r="N34" s="12"/>
      <c r="O34" s="12"/>
      <c r="P34" s="12"/>
      <c r="Q34" s="12"/>
    </row>
    <row r="35" spans="1:17" ht="19.5" customHeight="1" x14ac:dyDescent="0.2">
      <c r="A35" s="19"/>
      <c r="B35" s="32"/>
      <c r="C35" s="137"/>
      <c r="D35" s="135" t="str">
        <f t="shared" ca="1" si="3"/>
        <v/>
      </c>
      <c r="E35" s="65"/>
      <c r="F35" s="65" t="str">
        <f t="shared" ca="1" si="1"/>
        <v/>
      </c>
      <c r="G35" s="137"/>
      <c r="H35" s="65" t="str">
        <f t="shared" ca="1" si="2"/>
        <v/>
      </c>
      <c r="I35" s="9" t="str">
        <f>IF(B35&gt;0,(HLOOKUP('1. Bestellformular'!C35,'Preisliste für alles'!$N$1:$P$118,MATCH(B35,'Preisliste für alles'!A:A,0),FALSE)),"")</f>
        <v/>
      </c>
      <c r="J35" s="33"/>
      <c r="K35" s="9" t="str">
        <f t="shared" si="0"/>
        <v/>
      </c>
      <c r="L35" s="19"/>
      <c r="M35" s="10"/>
      <c r="N35" s="12"/>
      <c r="O35" s="12"/>
      <c r="P35" s="12"/>
      <c r="Q35" s="12"/>
    </row>
    <row r="36" spans="1:17" ht="19.5" customHeight="1" x14ac:dyDescent="0.2">
      <c r="A36" s="19"/>
      <c r="B36" s="26"/>
      <c r="C36" s="26"/>
      <c r="D36" s="26"/>
      <c r="E36" s="26"/>
      <c r="F36" s="26"/>
      <c r="G36" s="26"/>
      <c r="H36" s="26"/>
      <c r="I36" s="110" t="s">
        <v>19</v>
      </c>
      <c r="J36" s="111"/>
      <c r="K36" s="34">
        <f>SUM(K16:K35)</f>
        <v>0</v>
      </c>
      <c r="L36" s="19"/>
      <c r="M36" s="10"/>
      <c r="N36" s="12"/>
      <c r="O36" s="12"/>
      <c r="P36" s="12"/>
      <c r="Q36" s="12"/>
    </row>
    <row r="37" spans="1:17" ht="30" customHeight="1" x14ac:dyDescent="0.2">
      <c r="A37" s="19"/>
      <c r="B37" s="25"/>
      <c r="C37" s="112"/>
      <c r="D37" s="112"/>
      <c r="E37" s="112"/>
      <c r="F37" s="88"/>
      <c r="G37" s="68"/>
      <c r="H37" s="68"/>
      <c r="I37" s="19"/>
      <c r="J37" s="19"/>
      <c r="K37" s="19"/>
      <c r="L37" s="19"/>
      <c r="M37" s="10"/>
      <c r="N37" s="12"/>
      <c r="O37" s="12"/>
      <c r="P37" s="12"/>
      <c r="Q37" s="12"/>
    </row>
    <row r="38" spans="1:17" ht="15" customHeight="1" x14ac:dyDescent="0.2">
      <c r="A38" s="19"/>
      <c r="B38" s="27"/>
      <c r="C38" s="35" t="s">
        <v>166</v>
      </c>
      <c r="D38" s="23"/>
      <c r="E38" s="23"/>
      <c r="F38" s="23"/>
      <c r="G38" s="23"/>
      <c r="H38" s="23"/>
      <c r="I38" s="19"/>
      <c r="J38" s="19"/>
      <c r="K38" s="19"/>
      <c r="L38" s="19"/>
      <c r="M38" s="10"/>
      <c r="N38" s="12"/>
      <c r="O38" s="12"/>
      <c r="P38" s="12"/>
      <c r="Q38" s="12"/>
    </row>
    <row r="39" spans="1:17" ht="19.5" customHeight="1" x14ac:dyDescent="0.2">
      <c r="A39" s="5"/>
      <c r="B39" s="4"/>
      <c r="C39" s="4"/>
      <c r="D39" s="6"/>
      <c r="E39" s="5"/>
      <c r="F39" s="5"/>
      <c r="G39" s="5"/>
      <c r="H39" s="5"/>
      <c r="I39" s="5"/>
      <c r="J39" s="5"/>
      <c r="K39" s="5"/>
      <c r="L39" s="5"/>
      <c r="M39" s="10"/>
      <c r="N39" s="12"/>
      <c r="O39" s="12"/>
      <c r="P39" s="12"/>
      <c r="Q39" s="12"/>
    </row>
    <row r="40" spans="1:17" ht="19.5" customHeight="1" x14ac:dyDescent="0.2">
      <c r="A40" s="5"/>
      <c r="B40" s="4"/>
      <c r="C40" s="5"/>
      <c r="D40" s="6"/>
      <c r="E40" s="5"/>
      <c r="F40" s="5"/>
      <c r="G40" s="5"/>
      <c r="H40" s="5"/>
      <c r="I40" s="5"/>
      <c r="J40" s="5"/>
      <c r="K40" s="5"/>
      <c r="L40" s="5"/>
      <c r="M40" s="10"/>
      <c r="N40" s="12"/>
      <c r="O40" s="12"/>
      <c r="P40" s="12"/>
      <c r="Q40" s="12"/>
    </row>
    <row r="41" spans="1:17" ht="19.5" customHeight="1" x14ac:dyDescent="0.2">
      <c r="B41" s="4"/>
      <c r="C41" s="5"/>
      <c r="D41" s="6"/>
      <c r="E41" s="5"/>
      <c r="F41" s="5"/>
      <c r="G41" s="5"/>
      <c r="H41" s="5"/>
      <c r="I41" s="5"/>
      <c r="J41" s="5"/>
      <c r="K41" s="5"/>
      <c r="L41" s="5"/>
    </row>
    <row r="42" spans="1:17" ht="19.5" customHeight="1" x14ac:dyDescent="0.2">
      <c r="B42" s="4"/>
      <c r="C42" s="5"/>
      <c r="D42" s="7"/>
      <c r="E42" s="5"/>
      <c r="F42" s="5"/>
      <c r="G42" s="5"/>
      <c r="H42" s="5"/>
      <c r="I42" s="5"/>
      <c r="J42" s="5"/>
      <c r="K42" s="5"/>
      <c r="L42" s="5"/>
    </row>
    <row r="43" spans="1:17" ht="19.5" customHeight="1" x14ac:dyDescent="0.2">
      <c r="B43" s="4"/>
      <c r="C43" s="5"/>
      <c r="D43" s="8"/>
      <c r="E43" s="5"/>
      <c r="F43" s="5"/>
      <c r="G43" s="5"/>
      <c r="H43" s="5"/>
      <c r="I43" s="5"/>
      <c r="J43" s="5"/>
      <c r="K43" s="5"/>
      <c r="L43" s="5"/>
    </row>
    <row r="44" spans="1:17" ht="19.5" customHeight="1" x14ac:dyDescent="0.2">
      <c r="B44" s="4"/>
      <c r="C44" s="4"/>
      <c r="D44" s="8"/>
      <c r="E44" s="5"/>
      <c r="F44" s="5"/>
      <c r="G44" s="5"/>
      <c r="H44" s="5"/>
      <c r="I44" s="5"/>
      <c r="J44" s="5"/>
      <c r="K44" s="5"/>
      <c r="L44" s="5"/>
    </row>
  </sheetData>
  <sheetProtection algorithmName="SHA-512" hashValue="ev6iQ/oD9mIAlNFDGtRI1kmjFR9qMwNL00/MrMct8B2xLKdvTrU/ZYAJEhSGhzKdZsjz4W8bUrj7Gh0mqNf34Q==" saltValue="FmZFzBQy7k/GUS2ZlFGAFQ==" spinCount="100000" sheet="1" objects="1" scenarios="1" selectLockedCells="1"/>
  <mergeCells count="16">
    <mergeCell ref="I36:J36"/>
    <mergeCell ref="C37:E37"/>
    <mergeCell ref="B10:C10"/>
    <mergeCell ref="D10:E10"/>
    <mergeCell ref="J10:K10"/>
    <mergeCell ref="J11:K11"/>
    <mergeCell ref="B12:K12"/>
    <mergeCell ref="B13:K13"/>
    <mergeCell ref="B9:C9"/>
    <mergeCell ref="D9:E9"/>
    <mergeCell ref="J9:K9"/>
    <mergeCell ref="B1:K1"/>
    <mergeCell ref="J4:K4"/>
    <mergeCell ref="B8:C8"/>
    <mergeCell ref="D8:E8"/>
    <mergeCell ref="J8:K8"/>
  </mergeCells>
  <dataValidations count="2">
    <dataValidation type="list" allowBlank="1" showInputMessage="1" showErrorMessage="1" sqref="E16:E35">
      <formula1>INDIRECT(F16)</formula1>
    </dataValidation>
    <dataValidation type="list" allowBlank="1" showInputMessage="1" showErrorMessage="1" sqref="G16:G35">
      <formula1>INDIRECT(H16)</formula1>
    </dataValidation>
  </dataValidations>
  <hyperlinks>
    <hyperlink ref="J4" r:id="rId1"/>
  </hyperlinks>
  <pageMargins left="0.25" right="0.25" top="0.75" bottom="0.75" header="0.3" footer="0.3"/>
  <pageSetup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'Preisliste für alles'!$N$1:$P$1</xm:f>
          </x14:formula1>
          <xm:sqref>C16:C35</xm:sqref>
        </x14:dataValidation>
        <x14:dataValidation type="list" allowBlank="1" showInputMessage="1" showErrorMessage="1">
          <x14:formula1>
            <xm:f>'Preisliste für alles'!$R$2:$R$40</xm:f>
          </x14:formula1>
          <xm:sqref>B16:B35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4"/>
  </sheetPr>
  <dimension ref="A1:Q44"/>
  <sheetViews>
    <sheetView showGridLines="0" showZeros="0" topLeftCell="A31" zoomScaleNormal="100" workbookViewId="0">
      <selection activeCell="G16" sqref="G16:G35"/>
    </sheetView>
  </sheetViews>
  <sheetFormatPr baseColWidth="10" defaultColWidth="9.140625" defaultRowHeight="12.75" x14ac:dyDescent="0.2"/>
  <cols>
    <col min="1" max="1" width="2" style="2" customWidth="1"/>
    <col min="2" max="2" width="9.5703125" style="2" customWidth="1"/>
    <col min="3" max="3" width="8.7109375" style="2" customWidth="1"/>
    <col min="4" max="4" width="30.28515625" style="2" customWidth="1"/>
    <col min="5" max="5" width="10.5703125" style="2" customWidth="1"/>
    <col min="6" max="6" width="10.5703125" style="2" hidden="1" customWidth="1"/>
    <col min="7" max="7" width="10.5703125" style="2" customWidth="1"/>
    <col min="8" max="8" width="10.5703125" style="2" hidden="1" customWidth="1"/>
    <col min="9" max="10" width="8.7109375" style="2" customWidth="1"/>
    <col min="11" max="11" width="12" style="2" customWidth="1"/>
    <col min="12" max="12" width="2.5703125" style="2" customWidth="1"/>
    <col min="13" max="13" width="9.140625" style="2"/>
    <col min="14" max="16384" width="9.140625" style="1"/>
  </cols>
  <sheetData>
    <row r="1" spans="1:17" ht="39" customHeight="1" x14ac:dyDescent="0.2">
      <c r="A1" s="19"/>
      <c r="B1" s="106" t="s">
        <v>6</v>
      </c>
      <c r="C1" s="106"/>
      <c r="D1" s="106"/>
      <c r="E1" s="106"/>
      <c r="F1" s="106"/>
      <c r="G1" s="106"/>
      <c r="H1" s="106"/>
      <c r="I1" s="106"/>
      <c r="J1" s="106"/>
      <c r="K1" s="106"/>
      <c r="L1" s="28"/>
      <c r="M1" s="11"/>
      <c r="N1" s="12"/>
      <c r="O1" s="12"/>
      <c r="P1" s="12"/>
      <c r="Q1" s="12"/>
    </row>
    <row r="2" spans="1:17" x14ac:dyDescent="0.2">
      <c r="A2" s="19"/>
      <c r="B2" s="79" t="s">
        <v>7</v>
      </c>
      <c r="C2" s="19"/>
      <c r="D2" s="19"/>
      <c r="E2" s="19"/>
      <c r="F2" s="19"/>
      <c r="G2" s="19"/>
      <c r="H2" s="19"/>
      <c r="I2" s="79" t="s">
        <v>0</v>
      </c>
      <c r="J2" s="20" t="s">
        <v>12</v>
      </c>
      <c r="K2" s="20"/>
      <c r="L2" s="19"/>
      <c r="M2" s="10"/>
      <c r="N2" s="12"/>
      <c r="O2" s="12"/>
      <c r="P2" s="12"/>
      <c r="Q2" s="12"/>
    </row>
    <row r="3" spans="1:17" ht="12.75" customHeight="1" x14ac:dyDescent="0.2">
      <c r="A3" s="19"/>
      <c r="B3" s="78" t="s">
        <v>8</v>
      </c>
      <c r="C3" s="19"/>
      <c r="D3" s="19"/>
      <c r="E3" s="19"/>
      <c r="F3" s="19"/>
      <c r="G3" s="19"/>
      <c r="H3" s="19"/>
      <c r="I3" s="79" t="s">
        <v>1</v>
      </c>
      <c r="J3" s="20" t="s">
        <v>13</v>
      </c>
      <c r="K3" s="20"/>
      <c r="L3" s="19"/>
      <c r="M3" s="10"/>
      <c r="N3" s="12"/>
      <c r="O3" s="12"/>
      <c r="P3" s="12"/>
      <c r="Q3" s="12"/>
    </row>
    <row r="4" spans="1:17" ht="12.75" customHeight="1" x14ac:dyDescent="0.2">
      <c r="A4" s="19"/>
      <c r="B4" s="78" t="s">
        <v>9</v>
      </c>
      <c r="C4" s="21"/>
      <c r="D4" s="19"/>
      <c r="E4" s="19"/>
      <c r="F4" s="19"/>
      <c r="G4" s="19"/>
      <c r="H4" s="19"/>
      <c r="I4" s="79" t="s">
        <v>2</v>
      </c>
      <c r="J4" s="107" t="s">
        <v>11</v>
      </c>
      <c r="K4" s="107"/>
      <c r="L4" s="29"/>
      <c r="M4" s="13"/>
      <c r="N4" s="12"/>
      <c r="O4" s="12"/>
      <c r="P4" s="12"/>
      <c r="Q4" s="12"/>
    </row>
    <row r="5" spans="1:17" ht="8.1" customHeight="1" x14ac:dyDescent="0.2">
      <c r="A5" s="19"/>
      <c r="B5" s="19"/>
      <c r="C5" s="19"/>
      <c r="D5" s="19"/>
      <c r="E5" s="19"/>
      <c r="F5" s="19"/>
      <c r="G5" s="19"/>
      <c r="H5" s="19"/>
      <c r="I5" s="78"/>
      <c r="J5" s="19"/>
      <c r="K5" s="19"/>
      <c r="L5" s="19"/>
      <c r="M5" s="10"/>
      <c r="N5" s="12"/>
      <c r="O5" s="12"/>
      <c r="P5" s="12"/>
      <c r="Q5" s="12"/>
    </row>
    <row r="6" spans="1:17" ht="18" x14ac:dyDescent="0.25">
      <c r="A6" s="19"/>
      <c r="B6" s="22" t="s">
        <v>10</v>
      </c>
      <c r="C6" s="22"/>
      <c r="D6" s="19"/>
      <c r="E6" s="19"/>
      <c r="F6" s="19"/>
      <c r="G6" s="19"/>
      <c r="H6" s="19"/>
      <c r="I6" s="78"/>
      <c r="J6" s="19"/>
      <c r="K6" s="19"/>
      <c r="L6" s="19"/>
      <c r="M6" s="10"/>
      <c r="N6" s="12"/>
      <c r="O6" s="12"/>
      <c r="P6" s="12"/>
      <c r="Q6" s="12"/>
    </row>
    <row r="7" spans="1:17" ht="8.1" customHeight="1" x14ac:dyDescent="0.2">
      <c r="A7" s="19"/>
      <c r="B7" s="19"/>
      <c r="C7" s="19"/>
      <c r="D7" s="19"/>
      <c r="E7" s="19"/>
      <c r="F7" s="19"/>
      <c r="G7" s="19"/>
      <c r="H7" s="19"/>
      <c r="I7" s="78"/>
      <c r="J7" s="19"/>
      <c r="K7" s="19"/>
      <c r="L7" s="19"/>
      <c r="M7" s="10"/>
      <c r="N7" s="12"/>
      <c r="O7" s="12"/>
      <c r="P7" s="12"/>
      <c r="Q7" s="12"/>
    </row>
    <row r="8" spans="1:17" ht="20.100000000000001" customHeight="1" x14ac:dyDescent="0.2">
      <c r="A8" s="19"/>
      <c r="B8" s="103" t="s">
        <v>4</v>
      </c>
      <c r="C8" s="103"/>
      <c r="D8" s="108"/>
      <c r="E8" s="108"/>
      <c r="F8" s="86"/>
      <c r="G8" s="96"/>
      <c r="H8" s="66"/>
      <c r="I8" s="98" t="s">
        <v>281</v>
      </c>
      <c r="J8" s="109" t="s">
        <v>278</v>
      </c>
      <c r="K8" s="109"/>
      <c r="L8" s="19"/>
      <c r="M8" s="10"/>
      <c r="N8" s="12"/>
      <c r="O8" s="12"/>
      <c r="P8" s="12"/>
      <c r="Q8" s="12"/>
    </row>
    <row r="9" spans="1:17" ht="20.100000000000001" customHeight="1" x14ac:dyDescent="0.2">
      <c r="A9" s="19"/>
      <c r="B9" s="103" t="s">
        <v>165</v>
      </c>
      <c r="C9" s="103"/>
      <c r="D9" s="104"/>
      <c r="E9" s="104"/>
      <c r="F9" s="87"/>
      <c r="G9" s="97"/>
      <c r="H9" s="67"/>
      <c r="I9" s="99" t="s">
        <v>282</v>
      </c>
      <c r="J9" s="105" t="s">
        <v>279</v>
      </c>
      <c r="K9" s="105"/>
      <c r="L9" s="19"/>
      <c r="M9" s="10"/>
      <c r="N9" s="12"/>
      <c r="O9" s="12"/>
      <c r="P9" s="12"/>
      <c r="Q9" s="12"/>
    </row>
    <row r="10" spans="1:17" s="3" customFormat="1" ht="20.100000000000001" customHeight="1" x14ac:dyDescent="0.2">
      <c r="A10" s="23"/>
      <c r="B10" s="103" t="s">
        <v>3</v>
      </c>
      <c r="C10" s="103"/>
      <c r="D10" s="113">
        <v>12819</v>
      </c>
      <c r="E10" s="113"/>
      <c r="F10" s="77"/>
      <c r="G10" s="77"/>
      <c r="H10" s="77"/>
      <c r="I10" s="100" t="s">
        <v>283</v>
      </c>
      <c r="J10" s="114" t="s">
        <v>280</v>
      </c>
      <c r="K10" s="114"/>
      <c r="L10" s="23"/>
      <c r="M10" s="14"/>
      <c r="N10" s="15"/>
      <c r="O10" s="15"/>
      <c r="P10" s="15"/>
      <c r="Q10" s="15"/>
    </row>
    <row r="11" spans="1:17" ht="8.1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15"/>
      <c r="K11" s="115"/>
      <c r="L11" s="19"/>
      <c r="M11" s="10"/>
      <c r="N11" s="12"/>
      <c r="O11" s="12"/>
      <c r="P11" s="12"/>
      <c r="Q11" s="12"/>
    </row>
    <row r="12" spans="1:17" x14ac:dyDescent="0.2">
      <c r="A12" s="19"/>
      <c r="B12" s="116" t="s">
        <v>14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30"/>
      <c r="M12" s="16"/>
      <c r="N12" s="12"/>
      <c r="O12" s="12"/>
      <c r="P12" s="12"/>
      <c r="Q12" s="12"/>
    </row>
    <row r="13" spans="1:17" x14ac:dyDescent="0.2">
      <c r="A13" s="19"/>
      <c r="B13" s="117" t="s">
        <v>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31"/>
      <c r="M13" s="17"/>
      <c r="N13" s="12"/>
      <c r="O13" s="12"/>
      <c r="P13" s="12"/>
      <c r="Q13" s="12"/>
    </row>
    <row r="14" spans="1:17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89" t="s">
        <v>230</v>
      </c>
      <c r="L14" s="19"/>
      <c r="M14" s="10"/>
      <c r="N14" s="12"/>
      <c r="O14" s="12"/>
      <c r="P14" s="12"/>
      <c r="Q14" s="12"/>
    </row>
    <row r="15" spans="1:17" ht="30" customHeight="1" x14ac:dyDescent="0.2">
      <c r="A15" s="19"/>
      <c r="B15" s="36" t="s">
        <v>164</v>
      </c>
      <c r="C15" s="37" t="s">
        <v>163</v>
      </c>
      <c r="D15" s="37" t="s">
        <v>169</v>
      </c>
      <c r="E15" s="36" t="s">
        <v>15</v>
      </c>
      <c r="F15" s="36" t="s">
        <v>229</v>
      </c>
      <c r="G15" s="37" t="s">
        <v>24</v>
      </c>
      <c r="H15" s="37" t="s">
        <v>228</v>
      </c>
      <c r="I15" s="36" t="s">
        <v>18</v>
      </c>
      <c r="J15" s="37" t="s">
        <v>16</v>
      </c>
      <c r="K15" s="37" t="s">
        <v>17</v>
      </c>
      <c r="L15" s="19"/>
      <c r="M15" s="10"/>
      <c r="N15" s="12"/>
      <c r="O15" s="12"/>
      <c r="P15" s="12"/>
      <c r="Q15" s="12"/>
    </row>
    <row r="16" spans="1:17" ht="19.5" customHeight="1" x14ac:dyDescent="0.2">
      <c r="A16" s="19"/>
      <c r="B16" s="32"/>
      <c r="C16" s="32"/>
      <c r="D16" s="135" t="str">
        <f ca="1">IF(B16&gt;0,(VLOOKUP(B16,INDIRECT($D$15),3,0)),"")</f>
        <v/>
      </c>
      <c r="E16" s="65"/>
      <c r="F16" s="65" t="str">
        <f ca="1">IF(B16&gt;0,(VLOOKUP(B16,INDIRECT($K$14),7,0)),"")</f>
        <v/>
      </c>
      <c r="G16" s="137"/>
      <c r="H16" s="65" t="str">
        <f ca="1">IF(B16&gt;0,(VLOOKUP(B16,INDIRECT($K$14),3,0)),"")</f>
        <v/>
      </c>
      <c r="I16" s="9" t="str">
        <f>IF(B16&gt;0,(HLOOKUP('2. Bestellformular'!C16,'Preisliste für alles'!$N$1:$P$118,MATCH(B16,'Preisliste für alles'!A:A,0),FALSE)),"")</f>
        <v/>
      </c>
      <c r="J16" s="33"/>
      <c r="K16" s="9" t="str">
        <f t="shared" ref="K16:K35" si="0">IF(B16&gt;0,(IF(I16&gt;0,I16*J16,"")),"")</f>
        <v/>
      </c>
      <c r="L16" s="19"/>
      <c r="M16" s="10"/>
      <c r="N16" s="12"/>
      <c r="O16" s="12"/>
      <c r="P16" s="12"/>
      <c r="Q16" s="12"/>
    </row>
    <row r="17" spans="1:17" ht="19.5" customHeight="1" x14ac:dyDescent="0.2">
      <c r="A17" s="19"/>
      <c r="B17" s="32"/>
      <c r="C17" s="32"/>
      <c r="D17" s="135" t="str">
        <f ca="1">IF(B17&gt;0,(VLOOKUP(B17,INDIRECT($D$15),3,0)),"")</f>
        <v/>
      </c>
      <c r="E17" s="65"/>
      <c r="F17" s="65" t="str">
        <f t="shared" ref="F17:F35" ca="1" si="1">IF(B17&gt;0,(VLOOKUP(B17,INDIRECT($K$14),7,0)),"")</f>
        <v/>
      </c>
      <c r="G17" s="137"/>
      <c r="H17" s="65" t="str">
        <f t="shared" ref="H17:H35" ca="1" si="2">IF(B17&gt;0,(VLOOKUP(B17,INDIRECT($K$14),3,0)),"")</f>
        <v/>
      </c>
      <c r="I17" s="9" t="str">
        <f>IF(B17&gt;0,(HLOOKUP('2. Bestellformular'!C17,'Preisliste für alles'!$N$1:$P$118,MATCH(B17,'Preisliste für alles'!A:A,0),FALSE)),"")</f>
        <v/>
      </c>
      <c r="J17" s="33"/>
      <c r="K17" s="9" t="str">
        <f t="shared" si="0"/>
        <v/>
      </c>
      <c r="L17" s="19"/>
      <c r="M17" s="10"/>
      <c r="N17" s="12"/>
      <c r="O17" s="12"/>
      <c r="P17" s="12"/>
      <c r="Q17" s="12"/>
    </row>
    <row r="18" spans="1:17" ht="19.5" customHeight="1" x14ac:dyDescent="0.2">
      <c r="A18" s="19"/>
      <c r="B18" s="32"/>
      <c r="C18" s="32"/>
      <c r="D18" s="135" t="str">
        <f t="shared" ref="D18:D35" ca="1" si="3">IF(B18&gt;0,(VLOOKUP(B18,INDIRECT($D$15),3,0)),"")</f>
        <v/>
      </c>
      <c r="E18" s="65"/>
      <c r="F18" s="65" t="str">
        <f t="shared" ca="1" si="1"/>
        <v/>
      </c>
      <c r="G18" s="137"/>
      <c r="H18" s="65" t="str">
        <f t="shared" ca="1" si="2"/>
        <v/>
      </c>
      <c r="I18" s="9" t="str">
        <f>IF(B18&gt;0,(HLOOKUP('2. Bestellformular'!C18,'Preisliste für alles'!$N$1:$P$118,MATCH(B18,'Preisliste für alles'!A:A,0),FALSE)),"")</f>
        <v/>
      </c>
      <c r="J18" s="33"/>
      <c r="K18" s="9" t="str">
        <f t="shared" si="0"/>
        <v/>
      </c>
      <c r="L18" s="19"/>
      <c r="M18" s="10"/>
      <c r="N18" s="12"/>
      <c r="O18" s="12"/>
      <c r="P18" s="12"/>
      <c r="Q18" s="12"/>
    </row>
    <row r="19" spans="1:17" ht="19.5" customHeight="1" x14ac:dyDescent="0.2">
      <c r="A19" s="19"/>
      <c r="B19" s="32"/>
      <c r="C19" s="32"/>
      <c r="D19" s="135" t="str">
        <f t="shared" ca="1" si="3"/>
        <v/>
      </c>
      <c r="E19" s="65"/>
      <c r="F19" s="65" t="str">
        <f t="shared" ca="1" si="1"/>
        <v/>
      </c>
      <c r="G19" s="137"/>
      <c r="H19" s="65" t="str">
        <f t="shared" ca="1" si="2"/>
        <v/>
      </c>
      <c r="I19" s="9" t="str">
        <f>IF(B19&gt;0,(HLOOKUP('2. Bestellformular'!C19,'Preisliste für alles'!$N$1:$P$118,MATCH(B19,'Preisliste für alles'!A:A,0),FALSE)),"")</f>
        <v/>
      </c>
      <c r="J19" s="33"/>
      <c r="K19" s="9" t="str">
        <f t="shared" si="0"/>
        <v/>
      </c>
      <c r="L19" s="19"/>
      <c r="M19" s="10"/>
      <c r="N19" s="12"/>
      <c r="O19" s="12"/>
      <c r="P19" s="12"/>
      <c r="Q19" s="12"/>
    </row>
    <row r="20" spans="1:17" ht="19.5" customHeight="1" x14ac:dyDescent="0.2">
      <c r="A20" s="19"/>
      <c r="B20" s="32"/>
      <c r="C20" s="32"/>
      <c r="D20" s="135" t="str">
        <f t="shared" ca="1" si="3"/>
        <v/>
      </c>
      <c r="E20" s="65"/>
      <c r="F20" s="65" t="str">
        <f t="shared" ca="1" si="1"/>
        <v/>
      </c>
      <c r="G20" s="137"/>
      <c r="H20" s="65" t="str">
        <f t="shared" ca="1" si="2"/>
        <v/>
      </c>
      <c r="I20" s="9" t="str">
        <f>IF(B20&gt;0,(HLOOKUP('2. Bestellformular'!C20,'Preisliste für alles'!$N$1:$P$118,MATCH(B20,'Preisliste für alles'!A:A,0),FALSE)),"")</f>
        <v/>
      </c>
      <c r="J20" s="33"/>
      <c r="K20" s="9" t="str">
        <f t="shared" si="0"/>
        <v/>
      </c>
      <c r="L20" s="19"/>
      <c r="M20" s="10"/>
      <c r="N20" s="12"/>
      <c r="O20" s="12"/>
      <c r="P20" s="12"/>
      <c r="Q20" s="12"/>
    </row>
    <row r="21" spans="1:17" ht="19.5" customHeight="1" x14ac:dyDescent="0.2">
      <c r="A21" s="19"/>
      <c r="B21" s="32"/>
      <c r="C21" s="32"/>
      <c r="D21" s="135" t="str">
        <f t="shared" ca="1" si="3"/>
        <v/>
      </c>
      <c r="E21" s="65"/>
      <c r="F21" s="65" t="str">
        <f t="shared" ca="1" si="1"/>
        <v/>
      </c>
      <c r="G21" s="137"/>
      <c r="H21" s="65" t="str">
        <f t="shared" ca="1" si="2"/>
        <v/>
      </c>
      <c r="I21" s="9" t="str">
        <f>IF(B21&gt;0,(HLOOKUP('2. Bestellformular'!C21,'Preisliste für alles'!$N$1:$P$118,MATCH(B21,'Preisliste für alles'!A:A,0),FALSE)),"")</f>
        <v/>
      </c>
      <c r="J21" s="33"/>
      <c r="K21" s="9" t="str">
        <f t="shared" si="0"/>
        <v/>
      </c>
      <c r="L21" s="19"/>
      <c r="M21" s="10"/>
      <c r="N21" s="12"/>
      <c r="O21" s="12"/>
      <c r="P21" s="12"/>
      <c r="Q21" s="12"/>
    </row>
    <row r="22" spans="1:17" ht="19.5" customHeight="1" x14ac:dyDescent="0.2">
      <c r="A22" s="19"/>
      <c r="B22" s="32"/>
      <c r="C22" s="32"/>
      <c r="D22" s="135" t="str">
        <f t="shared" ca="1" si="3"/>
        <v/>
      </c>
      <c r="E22" s="65"/>
      <c r="F22" s="65" t="str">
        <f t="shared" ca="1" si="1"/>
        <v/>
      </c>
      <c r="G22" s="137"/>
      <c r="H22" s="65" t="str">
        <f t="shared" ca="1" si="2"/>
        <v/>
      </c>
      <c r="I22" s="9" t="str">
        <f>IF(B22&gt;0,(HLOOKUP('2. Bestellformular'!C22,'Preisliste für alles'!$N$1:$P$118,MATCH(B22,'Preisliste für alles'!A:A,0),FALSE)),"")</f>
        <v/>
      </c>
      <c r="J22" s="33"/>
      <c r="K22" s="9" t="str">
        <f t="shared" si="0"/>
        <v/>
      </c>
      <c r="L22" s="19"/>
      <c r="M22" s="10"/>
      <c r="N22" s="12"/>
      <c r="O22" s="12"/>
      <c r="P22" s="12"/>
      <c r="Q22" s="12"/>
    </row>
    <row r="23" spans="1:17" ht="19.5" customHeight="1" x14ac:dyDescent="0.2">
      <c r="A23" s="19"/>
      <c r="B23" s="32"/>
      <c r="C23" s="32"/>
      <c r="D23" s="135" t="str">
        <f t="shared" ca="1" si="3"/>
        <v/>
      </c>
      <c r="E23" s="65"/>
      <c r="F23" s="65" t="str">
        <f t="shared" ca="1" si="1"/>
        <v/>
      </c>
      <c r="G23" s="137"/>
      <c r="H23" s="65" t="str">
        <f t="shared" ca="1" si="2"/>
        <v/>
      </c>
      <c r="I23" s="9" t="str">
        <f>IF(B23&gt;0,(HLOOKUP('2. Bestellformular'!C23,'Preisliste für alles'!$N$1:$P$118,MATCH(B23,'Preisliste für alles'!A:A,0),FALSE)),"")</f>
        <v/>
      </c>
      <c r="J23" s="33"/>
      <c r="K23" s="9" t="str">
        <f t="shared" si="0"/>
        <v/>
      </c>
      <c r="L23" s="19"/>
      <c r="M23" s="10"/>
      <c r="N23" s="12"/>
      <c r="O23" s="12"/>
      <c r="P23" s="12"/>
      <c r="Q23" s="12"/>
    </row>
    <row r="24" spans="1:17" ht="19.5" customHeight="1" x14ac:dyDescent="0.2">
      <c r="A24" s="19"/>
      <c r="B24" s="32"/>
      <c r="C24" s="32"/>
      <c r="D24" s="135" t="str">
        <f t="shared" ca="1" si="3"/>
        <v/>
      </c>
      <c r="E24" s="65"/>
      <c r="F24" s="65" t="str">
        <f t="shared" ca="1" si="1"/>
        <v/>
      </c>
      <c r="G24" s="137"/>
      <c r="H24" s="65" t="str">
        <f t="shared" ca="1" si="2"/>
        <v/>
      </c>
      <c r="I24" s="9" t="str">
        <f>IF(B24&gt;0,(HLOOKUP('2. Bestellformular'!C24,'Preisliste für alles'!$N$1:$P$118,MATCH(B24,'Preisliste für alles'!A:A,0),FALSE)),"")</f>
        <v/>
      </c>
      <c r="J24" s="33"/>
      <c r="K24" s="9" t="str">
        <f t="shared" si="0"/>
        <v/>
      </c>
      <c r="L24" s="19"/>
      <c r="M24" s="10"/>
      <c r="N24" s="12"/>
      <c r="O24" s="12"/>
      <c r="P24" s="12"/>
      <c r="Q24" s="12"/>
    </row>
    <row r="25" spans="1:17" ht="19.5" customHeight="1" x14ac:dyDescent="0.2">
      <c r="A25" s="19"/>
      <c r="B25" s="32"/>
      <c r="C25" s="32"/>
      <c r="D25" s="135" t="str">
        <f t="shared" ca="1" si="3"/>
        <v/>
      </c>
      <c r="E25" s="65"/>
      <c r="F25" s="65" t="str">
        <f t="shared" ca="1" si="1"/>
        <v/>
      </c>
      <c r="G25" s="137"/>
      <c r="H25" s="65" t="str">
        <f t="shared" ca="1" si="2"/>
        <v/>
      </c>
      <c r="I25" s="9" t="str">
        <f>IF(B25&gt;0,(HLOOKUP('2. Bestellformular'!C25,'Preisliste für alles'!$N$1:$P$118,MATCH(B25,'Preisliste für alles'!A:A,0),FALSE)),"")</f>
        <v/>
      </c>
      <c r="J25" s="33"/>
      <c r="K25" s="9" t="str">
        <f t="shared" si="0"/>
        <v/>
      </c>
      <c r="L25" s="19"/>
      <c r="M25" s="10"/>
      <c r="N25" s="12"/>
      <c r="O25" s="12"/>
      <c r="P25" s="12"/>
      <c r="Q25" s="12"/>
    </row>
    <row r="26" spans="1:17" ht="19.5" customHeight="1" x14ac:dyDescent="0.2">
      <c r="A26" s="19"/>
      <c r="B26" s="32"/>
      <c r="C26" s="32"/>
      <c r="D26" s="135" t="str">
        <f t="shared" ca="1" si="3"/>
        <v/>
      </c>
      <c r="E26" s="65"/>
      <c r="F26" s="65" t="str">
        <f t="shared" ca="1" si="1"/>
        <v/>
      </c>
      <c r="G26" s="137"/>
      <c r="H26" s="65" t="str">
        <f t="shared" ca="1" si="2"/>
        <v/>
      </c>
      <c r="I26" s="9" t="str">
        <f>IF(B26&gt;0,(HLOOKUP('2. Bestellformular'!C26,'Preisliste für alles'!$N$1:$P$118,MATCH(B26,'Preisliste für alles'!A:A,0),FALSE)),"")</f>
        <v/>
      </c>
      <c r="J26" s="33"/>
      <c r="K26" s="9" t="str">
        <f t="shared" si="0"/>
        <v/>
      </c>
      <c r="L26" s="19"/>
      <c r="M26" s="10"/>
      <c r="N26" s="12"/>
      <c r="O26" s="12"/>
      <c r="P26" s="12"/>
      <c r="Q26" s="12"/>
    </row>
    <row r="27" spans="1:17" ht="19.5" customHeight="1" x14ac:dyDescent="0.2">
      <c r="A27" s="19"/>
      <c r="B27" s="32"/>
      <c r="C27" s="32"/>
      <c r="D27" s="135" t="str">
        <f t="shared" ca="1" si="3"/>
        <v/>
      </c>
      <c r="E27" s="65"/>
      <c r="F27" s="65" t="str">
        <f t="shared" ca="1" si="1"/>
        <v/>
      </c>
      <c r="G27" s="137"/>
      <c r="H27" s="65" t="str">
        <f t="shared" ca="1" si="2"/>
        <v/>
      </c>
      <c r="I27" s="9" t="str">
        <f>IF(B27&gt;0,(HLOOKUP('2. Bestellformular'!C27,'Preisliste für alles'!$N$1:$P$118,MATCH(B27,'Preisliste für alles'!A:A,0),FALSE)),"")</f>
        <v/>
      </c>
      <c r="J27" s="33"/>
      <c r="K27" s="9" t="str">
        <f t="shared" si="0"/>
        <v/>
      </c>
      <c r="L27" s="19"/>
      <c r="M27" s="10"/>
      <c r="N27" s="12"/>
      <c r="O27" s="12"/>
      <c r="P27" s="12"/>
      <c r="Q27" s="12"/>
    </row>
    <row r="28" spans="1:17" ht="19.5" customHeight="1" x14ac:dyDescent="0.2">
      <c r="A28" s="19"/>
      <c r="B28" s="32"/>
      <c r="C28" s="32"/>
      <c r="D28" s="135" t="str">
        <f t="shared" ca="1" si="3"/>
        <v/>
      </c>
      <c r="E28" s="65"/>
      <c r="F28" s="65" t="str">
        <f t="shared" ca="1" si="1"/>
        <v/>
      </c>
      <c r="G28" s="137"/>
      <c r="H28" s="65" t="str">
        <f t="shared" ca="1" si="2"/>
        <v/>
      </c>
      <c r="I28" s="9" t="str">
        <f>IF(B28&gt;0,(HLOOKUP('2. Bestellformular'!C28,'Preisliste für alles'!$N$1:$P$118,MATCH(B28,'Preisliste für alles'!A:A,0),FALSE)),"")</f>
        <v/>
      </c>
      <c r="J28" s="33"/>
      <c r="K28" s="9" t="str">
        <f t="shared" si="0"/>
        <v/>
      </c>
      <c r="L28" s="19"/>
      <c r="M28" s="10"/>
      <c r="N28" s="12"/>
      <c r="O28" s="12"/>
      <c r="P28" s="12"/>
      <c r="Q28" s="12"/>
    </row>
    <row r="29" spans="1:17" ht="19.5" customHeight="1" x14ac:dyDescent="0.2">
      <c r="A29" s="19"/>
      <c r="B29" s="32"/>
      <c r="C29" s="32"/>
      <c r="D29" s="135" t="str">
        <f t="shared" ca="1" si="3"/>
        <v/>
      </c>
      <c r="E29" s="65"/>
      <c r="F29" s="65" t="str">
        <f t="shared" ca="1" si="1"/>
        <v/>
      </c>
      <c r="G29" s="137"/>
      <c r="H29" s="65" t="str">
        <f t="shared" ca="1" si="2"/>
        <v/>
      </c>
      <c r="I29" s="9" t="str">
        <f>IF(B29&gt;0,(HLOOKUP('2. Bestellformular'!C29,'Preisliste für alles'!$N$1:$P$118,MATCH(B29,'Preisliste für alles'!A:A,0),FALSE)),"")</f>
        <v/>
      </c>
      <c r="J29" s="33"/>
      <c r="K29" s="9" t="str">
        <f t="shared" si="0"/>
        <v/>
      </c>
      <c r="L29" s="19"/>
      <c r="M29" s="10"/>
      <c r="N29" s="12"/>
      <c r="O29" s="12"/>
      <c r="P29" s="12"/>
      <c r="Q29" s="12"/>
    </row>
    <row r="30" spans="1:17" ht="19.5" customHeight="1" x14ac:dyDescent="0.2">
      <c r="A30" s="19"/>
      <c r="B30" s="32"/>
      <c r="C30" s="32"/>
      <c r="D30" s="135" t="str">
        <f t="shared" ca="1" si="3"/>
        <v/>
      </c>
      <c r="E30" s="65"/>
      <c r="F30" s="65" t="str">
        <f t="shared" ca="1" si="1"/>
        <v/>
      </c>
      <c r="G30" s="137"/>
      <c r="H30" s="65" t="str">
        <f t="shared" ca="1" si="2"/>
        <v/>
      </c>
      <c r="I30" s="9" t="str">
        <f>IF(B30&gt;0,(HLOOKUP('2. Bestellformular'!C30,'Preisliste für alles'!$N$1:$P$118,MATCH(B30,'Preisliste für alles'!A:A,0),FALSE)),"")</f>
        <v/>
      </c>
      <c r="J30" s="33"/>
      <c r="K30" s="9" t="str">
        <f t="shared" si="0"/>
        <v/>
      </c>
      <c r="L30" s="19"/>
      <c r="M30" s="10"/>
      <c r="N30" s="12"/>
      <c r="O30" s="12"/>
      <c r="P30" s="12"/>
      <c r="Q30" s="12"/>
    </row>
    <row r="31" spans="1:17" ht="19.5" customHeight="1" x14ac:dyDescent="0.2">
      <c r="A31" s="19"/>
      <c r="B31" s="32"/>
      <c r="C31" s="32"/>
      <c r="D31" s="135" t="str">
        <f t="shared" ca="1" si="3"/>
        <v/>
      </c>
      <c r="E31" s="65"/>
      <c r="F31" s="65" t="str">
        <f t="shared" ca="1" si="1"/>
        <v/>
      </c>
      <c r="G31" s="137"/>
      <c r="H31" s="65" t="str">
        <f t="shared" ca="1" si="2"/>
        <v/>
      </c>
      <c r="I31" s="9" t="str">
        <f>IF(B31&gt;0,(HLOOKUP('2. Bestellformular'!C31,'Preisliste für alles'!$N$1:$P$118,MATCH(B31,'Preisliste für alles'!A:A,0),FALSE)),"")</f>
        <v/>
      </c>
      <c r="J31" s="33"/>
      <c r="K31" s="9" t="str">
        <f t="shared" si="0"/>
        <v/>
      </c>
      <c r="L31" s="19"/>
      <c r="M31" s="10"/>
      <c r="N31" s="12"/>
      <c r="O31" s="12"/>
      <c r="P31" s="12"/>
      <c r="Q31" s="12"/>
    </row>
    <row r="32" spans="1:17" ht="19.5" customHeight="1" x14ac:dyDescent="0.2">
      <c r="A32" s="19"/>
      <c r="B32" s="32"/>
      <c r="C32" s="32"/>
      <c r="D32" s="135" t="str">
        <f t="shared" ca="1" si="3"/>
        <v/>
      </c>
      <c r="E32" s="65"/>
      <c r="F32" s="65" t="str">
        <f t="shared" ca="1" si="1"/>
        <v/>
      </c>
      <c r="G32" s="137"/>
      <c r="H32" s="65" t="str">
        <f t="shared" ca="1" si="2"/>
        <v/>
      </c>
      <c r="I32" s="9" t="str">
        <f>IF(B32&gt;0,(HLOOKUP('2. Bestellformular'!C32,'Preisliste für alles'!$N$1:$P$118,MATCH(B32,'Preisliste für alles'!A:A,0),FALSE)),"")</f>
        <v/>
      </c>
      <c r="J32" s="33"/>
      <c r="K32" s="9" t="str">
        <f t="shared" si="0"/>
        <v/>
      </c>
      <c r="L32" s="19"/>
      <c r="M32" s="10"/>
      <c r="N32" s="12"/>
      <c r="O32" s="12"/>
      <c r="P32" s="12"/>
      <c r="Q32" s="12"/>
    </row>
    <row r="33" spans="1:17" ht="19.5" customHeight="1" x14ac:dyDescent="0.2">
      <c r="A33" s="19"/>
      <c r="B33" s="32"/>
      <c r="C33" s="32"/>
      <c r="D33" s="135" t="str">
        <f t="shared" ca="1" si="3"/>
        <v/>
      </c>
      <c r="E33" s="65"/>
      <c r="F33" s="65" t="str">
        <f t="shared" ca="1" si="1"/>
        <v/>
      </c>
      <c r="G33" s="137"/>
      <c r="H33" s="65" t="str">
        <f t="shared" ca="1" si="2"/>
        <v/>
      </c>
      <c r="I33" s="9" t="str">
        <f>IF(B33&gt;0,(HLOOKUP('2. Bestellformular'!C33,'Preisliste für alles'!$N$1:$P$118,MATCH(B33,'Preisliste für alles'!A:A,0),FALSE)),"")</f>
        <v/>
      </c>
      <c r="J33" s="33"/>
      <c r="K33" s="9" t="str">
        <f t="shared" si="0"/>
        <v/>
      </c>
      <c r="L33" s="19"/>
      <c r="M33" s="10"/>
      <c r="N33" s="12"/>
      <c r="O33" s="12"/>
      <c r="P33" s="12"/>
      <c r="Q33" s="12"/>
    </row>
    <row r="34" spans="1:17" ht="19.5" customHeight="1" x14ac:dyDescent="0.2">
      <c r="A34" s="19"/>
      <c r="B34" s="32"/>
      <c r="C34" s="32"/>
      <c r="D34" s="135" t="str">
        <f t="shared" ca="1" si="3"/>
        <v/>
      </c>
      <c r="E34" s="65"/>
      <c r="F34" s="65" t="str">
        <f t="shared" ca="1" si="1"/>
        <v/>
      </c>
      <c r="G34" s="137"/>
      <c r="H34" s="65" t="str">
        <f t="shared" ca="1" si="2"/>
        <v/>
      </c>
      <c r="I34" s="9" t="str">
        <f>IF(B34&gt;0,(HLOOKUP('2. Bestellformular'!C34,'Preisliste für alles'!$N$1:$P$118,MATCH(B34,'Preisliste für alles'!A:A,0),FALSE)),"")</f>
        <v/>
      </c>
      <c r="J34" s="33"/>
      <c r="K34" s="9" t="str">
        <f t="shared" si="0"/>
        <v/>
      </c>
      <c r="L34" s="19"/>
      <c r="M34" s="10"/>
      <c r="N34" s="12"/>
      <c r="O34" s="12"/>
      <c r="P34" s="12"/>
      <c r="Q34" s="12"/>
    </row>
    <row r="35" spans="1:17" ht="19.5" customHeight="1" x14ac:dyDescent="0.2">
      <c r="A35" s="19"/>
      <c r="B35" s="32"/>
      <c r="C35" s="32"/>
      <c r="D35" s="135" t="str">
        <f t="shared" ca="1" si="3"/>
        <v/>
      </c>
      <c r="E35" s="65"/>
      <c r="F35" s="65" t="str">
        <f t="shared" ca="1" si="1"/>
        <v/>
      </c>
      <c r="G35" s="137"/>
      <c r="H35" s="65" t="str">
        <f t="shared" ca="1" si="2"/>
        <v/>
      </c>
      <c r="I35" s="9" t="str">
        <f>IF(B35&gt;0,(HLOOKUP('2. Bestellformular'!C35,'Preisliste für alles'!$N$1:$P$118,MATCH(B35,'Preisliste für alles'!A:A,0),FALSE)),"")</f>
        <v/>
      </c>
      <c r="J35" s="33"/>
      <c r="K35" s="9" t="str">
        <f t="shared" si="0"/>
        <v/>
      </c>
      <c r="L35" s="19"/>
      <c r="M35" s="10"/>
      <c r="N35" s="12"/>
      <c r="O35" s="12"/>
      <c r="P35" s="12"/>
      <c r="Q35" s="12"/>
    </row>
    <row r="36" spans="1:17" ht="19.5" customHeight="1" x14ac:dyDescent="0.2">
      <c r="A36" s="19"/>
      <c r="B36" s="26"/>
      <c r="C36" s="26"/>
      <c r="D36" s="26"/>
      <c r="E36" s="26"/>
      <c r="F36" s="26"/>
      <c r="G36" s="26"/>
      <c r="H36" s="26"/>
      <c r="I36" s="110" t="s">
        <v>19</v>
      </c>
      <c r="J36" s="111"/>
      <c r="K36" s="34">
        <f>SUM(K16:K35)</f>
        <v>0</v>
      </c>
      <c r="L36" s="19"/>
      <c r="M36" s="10"/>
      <c r="N36" s="12"/>
      <c r="O36" s="12"/>
      <c r="P36" s="12"/>
      <c r="Q36" s="12"/>
    </row>
    <row r="37" spans="1:17" ht="30" customHeight="1" x14ac:dyDescent="0.2">
      <c r="A37" s="19"/>
      <c r="B37" s="25"/>
      <c r="C37" s="112"/>
      <c r="D37" s="112"/>
      <c r="E37" s="112"/>
      <c r="F37" s="88"/>
      <c r="G37" s="68"/>
      <c r="H37" s="68"/>
      <c r="I37" s="118" t="s">
        <v>167</v>
      </c>
      <c r="J37" s="118"/>
      <c r="K37" s="69">
        <f>('1. Bestellformular'!K36+'2. Bestellformular'!K36)</f>
        <v>0</v>
      </c>
      <c r="L37" s="19"/>
      <c r="M37" s="10"/>
      <c r="N37" s="12"/>
      <c r="O37" s="12"/>
      <c r="P37" s="12"/>
      <c r="Q37" s="12"/>
    </row>
    <row r="38" spans="1:17" ht="15" customHeight="1" x14ac:dyDescent="0.2">
      <c r="A38" s="19"/>
      <c r="B38" s="27"/>
      <c r="C38" s="35" t="s">
        <v>166</v>
      </c>
      <c r="D38" s="23"/>
      <c r="E38" s="23"/>
      <c r="F38" s="23"/>
      <c r="G38" s="23"/>
      <c r="H38" s="23"/>
      <c r="I38" s="19"/>
      <c r="J38" s="19"/>
      <c r="K38" s="19"/>
      <c r="L38" s="19"/>
      <c r="M38" s="10"/>
      <c r="N38" s="12"/>
      <c r="O38" s="12"/>
      <c r="P38" s="12"/>
      <c r="Q38" s="12"/>
    </row>
    <row r="39" spans="1:17" ht="19.5" customHeight="1" x14ac:dyDescent="0.2">
      <c r="A39" s="5"/>
      <c r="B39" s="4"/>
      <c r="C39" s="4"/>
      <c r="D39" s="6"/>
      <c r="E39" s="5"/>
      <c r="F39" s="5"/>
      <c r="G39" s="5"/>
      <c r="H39" s="5"/>
      <c r="I39" s="5"/>
      <c r="J39" s="5"/>
      <c r="K39" s="5"/>
      <c r="L39" s="5"/>
      <c r="M39" s="10"/>
      <c r="N39" s="12"/>
      <c r="O39" s="12"/>
      <c r="P39" s="12"/>
      <c r="Q39" s="12"/>
    </row>
    <row r="40" spans="1:17" ht="19.5" customHeight="1" x14ac:dyDescent="0.2">
      <c r="A40" s="5"/>
      <c r="B40" s="4"/>
      <c r="C40" s="5"/>
      <c r="D40" s="6"/>
      <c r="E40" s="5"/>
      <c r="F40" s="5"/>
      <c r="G40" s="5"/>
      <c r="H40" s="5"/>
      <c r="I40" s="5"/>
      <c r="J40" s="5"/>
      <c r="K40" s="5"/>
      <c r="L40" s="5"/>
      <c r="M40" s="10"/>
      <c r="N40" s="12"/>
      <c r="O40" s="12"/>
      <c r="P40" s="12"/>
      <c r="Q40" s="12"/>
    </row>
    <row r="41" spans="1:17" ht="19.5" customHeight="1" x14ac:dyDescent="0.2">
      <c r="B41" s="4"/>
      <c r="C41" s="5"/>
      <c r="D41" s="6"/>
      <c r="E41" s="5"/>
      <c r="F41" s="5"/>
      <c r="G41" s="5"/>
      <c r="H41" s="5"/>
      <c r="I41" s="5"/>
      <c r="J41" s="5"/>
      <c r="K41" s="5"/>
      <c r="L41" s="5"/>
    </row>
    <row r="42" spans="1:17" ht="19.5" customHeight="1" x14ac:dyDescent="0.2">
      <c r="B42" s="4"/>
      <c r="C42" s="5"/>
      <c r="D42" s="7"/>
      <c r="E42" s="5"/>
      <c r="F42" s="5"/>
      <c r="G42" s="5"/>
      <c r="H42" s="5"/>
      <c r="I42" s="5"/>
      <c r="J42" s="5"/>
      <c r="K42" s="5"/>
      <c r="L42" s="5"/>
    </row>
    <row r="43" spans="1:17" ht="19.5" customHeight="1" x14ac:dyDescent="0.2">
      <c r="B43" s="4"/>
      <c r="C43" s="5"/>
      <c r="D43" s="8"/>
      <c r="E43" s="5"/>
      <c r="F43" s="5"/>
      <c r="G43" s="5"/>
      <c r="H43" s="5"/>
      <c r="I43" s="5"/>
      <c r="J43" s="5"/>
      <c r="K43" s="5"/>
      <c r="L43" s="5"/>
    </row>
    <row r="44" spans="1:17" ht="19.5" customHeight="1" x14ac:dyDescent="0.2">
      <c r="B44" s="4"/>
      <c r="C44" s="4"/>
      <c r="D44" s="8"/>
      <c r="E44" s="5"/>
      <c r="F44" s="5"/>
      <c r="G44" s="5"/>
      <c r="H44" s="5"/>
      <c r="I44" s="5"/>
      <c r="J44" s="5"/>
      <c r="K44" s="5"/>
      <c r="L44" s="5"/>
    </row>
  </sheetData>
  <sheetProtection algorithmName="SHA-512" hashValue="2jRaLKfTlFon89Gp1kLZvbZMTva0LEMQpAdYCUkskbr7TU8tWv1lFeOq0FKO56mqhFAyyzXZHY3USrxGkDvEpw==" saltValue="jEJTjyKK8Vo3ea+Bwp17QA==" spinCount="100000" sheet="1" objects="1" scenarios="1" selectLockedCells="1"/>
  <mergeCells count="17">
    <mergeCell ref="I36:J36"/>
    <mergeCell ref="C37:E37"/>
    <mergeCell ref="I37:J37"/>
    <mergeCell ref="B10:C10"/>
    <mergeCell ref="D10:E10"/>
    <mergeCell ref="J10:K10"/>
    <mergeCell ref="J11:K11"/>
    <mergeCell ref="B12:K12"/>
    <mergeCell ref="B13:K13"/>
    <mergeCell ref="B9:C9"/>
    <mergeCell ref="D9:E9"/>
    <mergeCell ref="J9:K9"/>
    <mergeCell ref="B1:K1"/>
    <mergeCell ref="J4:K4"/>
    <mergeCell ref="B8:C8"/>
    <mergeCell ref="D8:E8"/>
    <mergeCell ref="J8:K8"/>
  </mergeCells>
  <dataValidations count="1">
    <dataValidation type="list" allowBlank="1" showInputMessage="1" showErrorMessage="1" sqref="G16:G35 E16:E35">
      <formula1>INDIRECT(F16)</formula1>
    </dataValidation>
  </dataValidations>
  <hyperlinks>
    <hyperlink ref="J4" r:id="rId1"/>
  </hyperlinks>
  <pageMargins left="0.25" right="0.25" top="0.75" bottom="0.75" header="0.3" footer="0.3"/>
  <pageSetup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'Preisliste für alles'!$N$1:$P$1</xm:f>
          </x14:formula1>
          <xm:sqref>C16:C35</xm:sqref>
        </x14:dataValidation>
        <x14:dataValidation type="list" allowBlank="1" showInputMessage="1" showErrorMessage="1">
          <x14:formula1>
            <xm:f>'Preisliste für alles'!$R$2:$R$40</xm:f>
          </x14:formula1>
          <xm:sqref>B16:B35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4"/>
  </sheetPr>
  <dimension ref="A1:Q44"/>
  <sheetViews>
    <sheetView showGridLines="0" showZeros="0" topLeftCell="A27" zoomScaleNormal="100" workbookViewId="0">
      <selection activeCell="C37" sqref="C37:E37"/>
    </sheetView>
  </sheetViews>
  <sheetFormatPr baseColWidth="10" defaultColWidth="9.140625" defaultRowHeight="12.75" x14ac:dyDescent="0.2"/>
  <cols>
    <col min="1" max="1" width="2" style="2" customWidth="1"/>
    <col min="2" max="2" width="9.5703125" style="2" customWidth="1"/>
    <col min="3" max="3" width="8.7109375" style="2" customWidth="1"/>
    <col min="4" max="4" width="30.28515625" style="2" customWidth="1"/>
    <col min="5" max="5" width="10.5703125" style="2" customWidth="1"/>
    <col min="6" max="6" width="10.5703125" style="2" hidden="1" customWidth="1"/>
    <col min="7" max="7" width="10.5703125" style="2" customWidth="1"/>
    <col min="8" max="8" width="10.5703125" style="2" hidden="1" customWidth="1"/>
    <col min="9" max="10" width="8.7109375" style="2" customWidth="1"/>
    <col min="11" max="11" width="12" style="2" customWidth="1"/>
    <col min="12" max="12" width="2.5703125" style="2" customWidth="1"/>
    <col min="13" max="13" width="9.140625" style="2"/>
    <col min="14" max="16384" width="9.140625" style="1"/>
  </cols>
  <sheetData>
    <row r="1" spans="1:17" ht="39" customHeight="1" x14ac:dyDescent="0.2">
      <c r="A1" s="19"/>
      <c r="B1" s="106" t="s">
        <v>6</v>
      </c>
      <c r="C1" s="106"/>
      <c r="D1" s="106"/>
      <c r="E1" s="106"/>
      <c r="F1" s="106"/>
      <c r="G1" s="106"/>
      <c r="H1" s="106"/>
      <c r="I1" s="106"/>
      <c r="J1" s="106"/>
      <c r="K1" s="106"/>
      <c r="L1" s="28"/>
      <c r="M1" s="11"/>
      <c r="N1" s="12"/>
      <c r="O1" s="12"/>
      <c r="P1" s="12"/>
      <c r="Q1" s="12"/>
    </row>
    <row r="2" spans="1:17" x14ac:dyDescent="0.2">
      <c r="A2" s="19"/>
      <c r="B2" s="79" t="s">
        <v>7</v>
      </c>
      <c r="C2" s="19"/>
      <c r="D2" s="19"/>
      <c r="E2" s="19"/>
      <c r="F2" s="19"/>
      <c r="G2" s="19"/>
      <c r="H2" s="19"/>
      <c r="I2" s="79" t="s">
        <v>0</v>
      </c>
      <c r="J2" s="20" t="s">
        <v>12</v>
      </c>
      <c r="K2" s="20"/>
      <c r="L2" s="19"/>
      <c r="M2" s="10"/>
      <c r="N2" s="12"/>
      <c r="O2" s="12"/>
      <c r="P2" s="12"/>
      <c r="Q2" s="12"/>
    </row>
    <row r="3" spans="1:17" ht="12.75" customHeight="1" x14ac:dyDescent="0.2">
      <c r="A3" s="19"/>
      <c r="B3" s="78" t="s">
        <v>8</v>
      </c>
      <c r="C3" s="19"/>
      <c r="D3" s="19"/>
      <c r="E3" s="19"/>
      <c r="F3" s="19"/>
      <c r="G3" s="19"/>
      <c r="H3" s="19"/>
      <c r="I3" s="79" t="s">
        <v>1</v>
      </c>
      <c r="J3" s="20" t="s">
        <v>13</v>
      </c>
      <c r="K3" s="20"/>
      <c r="L3" s="19"/>
      <c r="M3" s="10"/>
      <c r="N3" s="12"/>
      <c r="O3" s="12"/>
      <c r="P3" s="12"/>
      <c r="Q3" s="12"/>
    </row>
    <row r="4" spans="1:17" ht="12.75" customHeight="1" x14ac:dyDescent="0.2">
      <c r="A4" s="19"/>
      <c r="B4" s="78" t="s">
        <v>9</v>
      </c>
      <c r="C4" s="21"/>
      <c r="D4" s="19"/>
      <c r="E4" s="19"/>
      <c r="F4" s="19"/>
      <c r="G4" s="19"/>
      <c r="H4" s="19"/>
      <c r="I4" s="79" t="s">
        <v>2</v>
      </c>
      <c r="J4" s="107" t="s">
        <v>11</v>
      </c>
      <c r="K4" s="107"/>
      <c r="L4" s="29"/>
      <c r="M4" s="13"/>
      <c r="N4" s="12"/>
      <c r="O4" s="12"/>
      <c r="P4" s="12"/>
      <c r="Q4" s="12"/>
    </row>
    <row r="5" spans="1:17" ht="8.1" customHeight="1" x14ac:dyDescent="0.2">
      <c r="A5" s="19"/>
      <c r="B5" s="19"/>
      <c r="C5" s="19"/>
      <c r="D5" s="19"/>
      <c r="E5" s="19"/>
      <c r="F5" s="19"/>
      <c r="G5" s="19"/>
      <c r="H5" s="19"/>
      <c r="I5" s="78"/>
      <c r="J5" s="19"/>
      <c r="K5" s="19"/>
      <c r="L5" s="19"/>
      <c r="M5" s="10"/>
      <c r="N5" s="12"/>
      <c r="O5" s="12"/>
      <c r="P5" s="12"/>
      <c r="Q5" s="12"/>
    </row>
    <row r="6" spans="1:17" ht="18" x14ac:dyDescent="0.25">
      <c r="A6" s="19"/>
      <c r="B6" s="22" t="s">
        <v>10</v>
      </c>
      <c r="C6" s="22"/>
      <c r="D6" s="19"/>
      <c r="E6" s="19"/>
      <c r="F6" s="19"/>
      <c r="G6" s="19"/>
      <c r="H6" s="19"/>
      <c r="I6" s="78"/>
      <c r="J6" s="19"/>
      <c r="K6" s="19"/>
      <c r="L6" s="19"/>
      <c r="M6" s="10"/>
      <c r="N6" s="12"/>
      <c r="O6" s="12"/>
      <c r="P6" s="12"/>
      <c r="Q6" s="12"/>
    </row>
    <row r="7" spans="1:17" ht="8.1" customHeight="1" x14ac:dyDescent="0.2">
      <c r="A7" s="19"/>
      <c r="B7" s="19"/>
      <c r="C7" s="19"/>
      <c r="D7" s="19"/>
      <c r="E7" s="19"/>
      <c r="F7" s="19"/>
      <c r="G7" s="19"/>
      <c r="H7" s="19"/>
      <c r="I7" s="78"/>
      <c r="J7" s="19"/>
      <c r="K7" s="19"/>
      <c r="L7" s="19"/>
      <c r="M7" s="10"/>
      <c r="N7" s="12"/>
      <c r="O7" s="12"/>
      <c r="P7" s="12"/>
      <c r="Q7" s="12"/>
    </row>
    <row r="8" spans="1:17" ht="20.100000000000001" customHeight="1" x14ac:dyDescent="0.2">
      <c r="A8" s="19"/>
      <c r="B8" s="103" t="s">
        <v>4</v>
      </c>
      <c r="C8" s="103"/>
      <c r="D8" s="108"/>
      <c r="E8" s="108"/>
      <c r="F8" s="86"/>
      <c r="G8" s="96"/>
      <c r="H8" s="66"/>
      <c r="I8" s="98" t="s">
        <v>281</v>
      </c>
      <c r="J8" s="109" t="s">
        <v>278</v>
      </c>
      <c r="K8" s="109"/>
      <c r="L8" s="19"/>
      <c r="M8" s="10"/>
      <c r="N8" s="12"/>
      <c r="O8" s="12"/>
      <c r="P8" s="12"/>
      <c r="Q8" s="12"/>
    </row>
    <row r="9" spans="1:17" ht="20.100000000000001" customHeight="1" x14ac:dyDescent="0.2">
      <c r="A9" s="19"/>
      <c r="B9" s="103" t="s">
        <v>165</v>
      </c>
      <c r="C9" s="103"/>
      <c r="D9" s="104"/>
      <c r="E9" s="104"/>
      <c r="F9" s="87"/>
      <c r="G9" s="97"/>
      <c r="H9" s="67"/>
      <c r="I9" s="99" t="s">
        <v>282</v>
      </c>
      <c r="J9" s="105" t="s">
        <v>279</v>
      </c>
      <c r="K9" s="105"/>
      <c r="L9" s="19"/>
      <c r="M9" s="10"/>
      <c r="N9" s="12"/>
      <c r="O9" s="12"/>
      <c r="P9" s="12"/>
      <c r="Q9" s="12"/>
    </row>
    <row r="10" spans="1:17" s="3" customFormat="1" ht="20.100000000000001" customHeight="1" x14ac:dyDescent="0.2">
      <c r="A10" s="23"/>
      <c r="B10" s="103" t="s">
        <v>3</v>
      </c>
      <c r="C10" s="103"/>
      <c r="D10" s="113">
        <v>12819</v>
      </c>
      <c r="E10" s="113"/>
      <c r="F10" s="77"/>
      <c r="G10" s="77"/>
      <c r="H10" s="77"/>
      <c r="I10" s="100" t="s">
        <v>283</v>
      </c>
      <c r="J10" s="114" t="s">
        <v>280</v>
      </c>
      <c r="K10" s="114"/>
      <c r="L10" s="23"/>
      <c r="M10" s="14"/>
      <c r="N10" s="15"/>
      <c r="O10" s="15"/>
      <c r="P10" s="15"/>
      <c r="Q10" s="15"/>
    </row>
    <row r="11" spans="1:17" ht="8.1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15"/>
      <c r="K11" s="115"/>
      <c r="L11" s="19"/>
      <c r="M11" s="10"/>
      <c r="N11" s="12"/>
      <c r="O11" s="12"/>
      <c r="P11" s="12"/>
      <c r="Q11" s="12"/>
    </row>
    <row r="12" spans="1:17" x14ac:dyDescent="0.2">
      <c r="A12" s="19"/>
      <c r="B12" s="116" t="s">
        <v>14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30"/>
      <c r="M12" s="16"/>
      <c r="N12" s="12"/>
      <c r="O12" s="12"/>
      <c r="P12" s="12"/>
      <c r="Q12" s="12"/>
    </row>
    <row r="13" spans="1:17" x14ac:dyDescent="0.2">
      <c r="A13" s="19"/>
      <c r="B13" s="117" t="s">
        <v>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31"/>
      <c r="M13" s="17"/>
      <c r="N13" s="12"/>
      <c r="O13" s="12"/>
      <c r="P13" s="12"/>
      <c r="Q13" s="12"/>
    </row>
    <row r="14" spans="1:17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89" t="s">
        <v>230</v>
      </c>
      <c r="L14" s="19"/>
      <c r="M14" s="10"/>
      <c r="N14" s="12"/>
      <c r="O14" s="12"/>
      <c r="P14" s="12"/>
      <c r="Q14" s="12"/>
    </row>
    <row r="15" spans="1:17" ht="30" customHeight="1" x14ac:dyDescent="0.2">
      <c r="A15" s="19"/>
      <c r="B15" s="36" t="s">
        <v>164</v>
      </c>
      <c r="C15" s="37" t="s">
        <v>163</v>
      </c>
      <c r="D15" s="37" t="s">
        <v>169</v>
      </c>
      <c r="E15" s="36" t="s">
        <v>15</v>
      </c>
      <c r="F15" s="36" t="s">
        <v>229</v>
      </c>
      <c r="G15" s="37" t="s">
        <v>24</v>
      </c>
      <c r="H15" s="37" t="s">
        <v>228</v>
      </c>
      <c r="I15" s="36" t="s">
        <v>18</v>
      </c>
      <c r="J15" s="37" t="s">
        <v>16</v>
      </c>
      <c r="K15" s="37" t="s">
        <v>17</v>
      </c>
      <c r="L15" s="19"/>
      <c r="M15" s="10"/>
      <c r="N15" s="12"/>
      <c r="O15" s="12"/>
      <c r="P15" s="12"/>
      <c r="Q15" s="12"/>
    </row>
    <row r="16" spans="1:17" ht="19.5" customHeight="1" x14ac:dyDescent="0.2">
      <c r="A16" s="19"/>
      <c r="B16" s="32"/>
      <c r="C16" s="32"/>
      <c r="D16" s="135" t="str">
        <f ca="1">IF(B16&gt;0,(VLOOKUP(B16,INDIRECT($D$15),3,0)),"")</f>
        <v/>
      </c>
      <c r="E16" s="65"/>
      <c r="F16" s="65"/>
      <c r="G16" s="137"/>
      <c r="H16" s="65" t="str">
        <f ca="1">IF(B16&gt;0,(VLOOKUP(B16,INDIRECT($K$14),3,0)),"")</f>
        <v/>
      </c>
      <c r="I16" s="9" t="str">
        <f>IF(B16&gt;0,(HLOOKUP('3. Bestellformular'!C16,'Preisliste für alles'!$N$1:$P$118,MATCH(B16,'Preisliste für alles'!A:A,0),FALSE)),"")</f>
        <v/>
      </c>
      <c r="J16" s="33"/>
      <c r="K16" s="9" t="str">
        <f t="shared" ref="K16:K35" si="0">IF(B16&gt;0,(IF(I16&gt;0,I16*J16,"")),"")</f>
        <v/>
      </c>
      <c r="L16" s="19"/>
      <c r="M16" s="10"/>
      <c r="N16" s="12"/>
      <c r="O16" s="12"/>
      <c r="P16" s="12"/>
      <c r="Q16" s="12"/>
    </row>
    <row r="17" spans="1:17" ht="19.5" customHeight="1" x14ac:dyDescent="0.2">
      <c r="A17" s="19"/>
      <c r="B17" s="32"/>
      <c r="C17" s="32"/>
      <c r="D17" s="135" t="str">
        <f ca="1">IF(B17&gt;0,(VLOOKUP(B17,INDIRECT($D$15),3,0)),"")</f>
        <v/>
      </c>
      <c r="E17" s="65"/>
      <c r="F17" s="65"/>
      <c r="G17" s="137"/>
      <c r="H17" s="65" t="str">
        <f t="shared" ref="H17:H35" ca="1" si="1">IF(B17&gt;0,(VLOOKUP(B17,INDIRECT($K$14),3,0)),"")</f>
        <v/>
      </c>
      <c r="I17" s="9" t="str">
        <f>IF(B17&gt;0,(HLOOKUP('3. Bestellformular'!C17,'Preisliste für alles'!$N$1:$P$118,MATCH(B17,'Preisliste für alles'!A:A,0),FALSE)),"")</f>
        <v/>
      </c>
      <c r="J17" s="33"/>
      <c r="K17" s="9" t="str">
        <f t="shared" si="0"/>
        <v/>
      </c>
      <c r="L17" s="19"/>
      <c r="M17" s="10"/>
      <c r="N17" s="12"/>
      <c r="O17" s="12"/>
      <c r="P17" s="12"/>
      <c r="Q17" s="12"/>
    </row>
    <row r="18" spans="1:17" ht="19.5" customHeight="1" x14ac:dyDescent="0.2">
      <c r="A18" s="19"/>
      <c r="B18" s="32"/>
      <c r="C18" s="32"/>
      <c r="D18" s="135" t="str">
        <f t="shared" ref="D18:D35" ca="1" si="2">IF(B18&gt;0,(VLOOKUP(B18,INDIRECT($D$15),3,0)),"")</f>
        <v/>
      </c>
      <c r="E18" s="65"/>
      <c r="F18" s="65"/>
      <c r="G18" s="137"/>
      <c r="H18" s="65" t="str">
        <f t="shared" ca="1" si="1"/>
        <v/>
      </c>
      <c r="I18" s="9" t="str">
        <f>IF(B18&gt;0,(HLOOKUP('3. Bestellformular'!C18,'Preisliste für alles'!$N$1:$P$118,MATCH(B18,'Preisliste für alles'!A:A,0),FALSE)),"")</f>
        <v/>
      </c>
      <c r="J18" s="33"/>
      <c r="K18" s="9" t="str">
        <f t="shared" si="0"/>
        <v/>
      </c>
      <c r="L18" s="19"/>
      <c r="M18" s="10"/>
      <c r="N18" s="12"/>
      <c r="O18" s="12"/>
      <c r="P18" s="12"/>
      <c r="Q18" s="12"/>
    </row>
    <row r="19" spans="1:17" ht="19.5" customHeight="1" x14ac:dyDescent="0.2">
      <c r="A19" s="19"/>
      <c r="B19" s="32"/>
      <c r="C19" s="32"/>
      <c r="D19" s="135" t="str">
        <f t="shared" ca="1" si="2"/>
        <v/>
      </c>
      <c r="E19" s="65"/>
      <c r="F19" s="65" t="str">
        <f t="shared" ref="F19:F35" ca="1" si="3">IF(B19&gt;0,(VLOOKUP(B19,INDIRECT($K$14),7,0)),"")</f>
        <v/>
      </c>
      <c r="G19" s="137"/>
      <c r="H19" s="65" t="str">
        <f t="shared" ca="1" si="1"/>
        <v/>
      </c>
      <c r="I19" s="9" t="str">
        <f>IF(B19&gt;0,(HLOOKUP('3. Bestellformular'!C19,'Preisliste für alles'!$N$1:$P$118,MATCH(B19,'Preisliste für alles'!A:A,0),FALSE)),"")</f>
        <v/>
      </c>
      <c r="J19" s="33"/>
      <c r="K19" s="9" t="str">
        <f t="shared" si="0"/>
        <v/>
      </c>
      <c r="L19" s="19"/>
      <c r="M19" s="10"/>
      <c r="N19" s="12"/>
      <c r="O19" s="12"/>
      <c r="P19" s="12"/>
      <c r="Q19" s="12"/>
    </row>
    <row r="20" spans="1:17" ht="19.5" customHeight="1" x14ac:dyDescent="0.2">
      <c r="A20" s="19"/>
      <c r="B20" s="32"/>
      <c r="C20" s="32"/>
      <c r="D20" s="135" t="str">
        <f t="shared" ca="1" si="2"/>
        <v/>
      </c>
      <c r="E20" s="65"/>
      <c r="F20" s="65" t="str">
        <f t="shared" ca="1" si="3"/>
        <v/>
      </c>
      <c r="G20" s="137"/>
      <c r="H20" s="65" t="str">
        <f t="shared" ca="1" si="1"/>
        <v/>
      </c>
      <c r="I20" s="9" t="str">
        <f>IF(B20&gt;0,(HLOOKUP('3. Bestellformular'!C20,'Preisliste für alles'!$N$1:$P$118,MATCH(B20,'Preisliste für alles'!A:A,0),FALSE)),"")</f>
        <v/>
      </c>
      <c r="J20" s="33"/>
      <c r="K20" s="9" t="str">
        <f t="shared" si="0"/>
        <v/>
      </c>
      <c r="L20" s="19"/>
      <c r="M20" s="10"/>
      <c r="N20" s="12"/>
      <c r="O20" s="12"/>
      <c r="P20" s="12"/>
      <c r="Q20" s="12"/>
    </row>
    <row r="21" spans="1:17" ht="19.5" customHeight="1" x14ac:dyDescent="0.2">
      <c r="A21" s="19"/>
      <c r="B21" s="32"/>
      <c r="C21" s="32"/>
      <c r="D21" s="135" t="str">
        <f t="shared" ca="1" si="2"/>
        <v/>
      </c>
      <c r="E21" s="65"/>
      <c r="F21" s="65" t="str">
        <f t="shared" ca="1" si="3"/>
        <v/>
      </c>
      <c r="G21" s="137"/>
      <c r="H21" s="65" t="str">
        <f t="shared" ca="1" si="1"/>
        <v/>
      </c>
      <c r="I21" s="9" t="str">
        <f>IF(B21&gt;0,(HLOOKUP('3. Bestellformular'!C21,'Preisliste für alles'!$N$1:$P$118,MATCH(B21,'Preisliste für alles'!A:A,0),FALSE)),"")</f>
        <v/>
      </c>
      <c r="J21" s="33"/>
      <c r="K21" s="9" t="str">
        <f t="shared" si="0"/>
        <v/>
      </c>
      <c r="L21" s="19"/>
      <c r="M21" s="10"/>
      <c r="N21" s="12"/>
      <c r="O21" s="12"/>
      <c r="P21" s="12"/>
      <c r="Q21" s="12"/>
    </row>
    <row r="22" spans="1:17" ht="19.5" customHeight="1" x14ac:dyDescent="0.2">
      <c r="A22" s="19"/>
      <c r="B22" s="32"/>
      <c r="C22" s="32"/>
      <c r="D22" s="135" t="str">
        <f t="shared" ca="1" si="2"/>
        <v/>
      </c>
      <c r="E22" s="65"/>
      <c r="F22" s="65" t="str">
        <f t="shared" ca="1" si="3"/>
        <v/>
      </c>
      <c r="G22" s="137"/>
      <c r="H22" s="65" t="str">
        <f t="shared" ca="1" si="1"/>
        <v/>
      </c>
      <c r="I22" s="9" t="str">
        <f>IF(B22&gt;0,(HLOOKUP('3. Bestellformular'!C22,'Preisliste für alles'!$N$1:$P$118,MATCH(B22,'Preisliste für alles'!A:A,0),FALSE)),"")</f>
        <v/>
      </c>
      <c r="J22" s="33"/>
      <c r="K22" s="9" t="str">
        <f t="shared" si="0"/>
        <v/>
      </c>
      <c r="L22" s="19"/>
      <c r="M22" s="10"/>
      <c r="N22" s="12"/>
      <c r="O22" s="12"/>
      <c r="P22" s="12"/>
      <c r="Q22" s="12"/>
    </row>
    <row r="23" spans="1:17" ht="19.5" customHeight="1" x14ac:dyDescent="0.2">
      <c r="A23" s="19"/>
      <c r="B23" s="32"/>
      <c r="C23" s="32"/>
      <c r="D23" s="135" t="str">
        <f t="shared" ca="1" si="2"/>
        <v/>
      </c>
      <c r="E23" s="65"/>
      <c r="F23" s="65" t="str">
        <f t="shared" ca="1" si="3"/>
        <v/>
      </c>
      <c r="G23" s="137"/>
      <c r="H23" s="65" t="str">
        <f t="shared" ca="1" si="1"/>
        <v/>
      </c>
      <c r="I23" s="9" t="str">
        <f>IF(B23&gt;0,(HLOOKUP('3. Bestellformular'!C23,'Preisliste für alles'!$N$1:$P$118,MATCH(B23,'Preisliste für alles'!A:A,0),FALSE)),"")</f>
        <v/>
      </c>
      <c r="J23" s="33"/>
      <c r="K23" s="9" t="str">
        <f t="shared" si="0"/>
        <v/>
      </c>
      <c r="L23" s="19"/>
      <c r="M23" s="10"/>
      <c r="N23" s="12"/>
      <c r="O23" s="12"/>
      <c r="P23" s="12"/>
      <c r="Q23" s="12"/>
    </row>
    <row r="24" spans="1:17" ht="19.5" customHeight="1" x14ac:dyDescent="0.2">
      <c r="A24" s="19"/>
      <c r="B24" s="32"/>
      <c r="C24" s="32"/>
      <c r="D24" s="135" t="str">
        <f t="shared" ca="1" si="2"/>
        <v/>
      </c>
      <c r="E24" s="65"/>
      <c r="F24" s="65" t="str">
        <f t="shared" ca="1" si="3"/>
        <v/>
      </c>
      <c r="G24" s="137"/>
      <c r="H24" s="65" t="str">
        <f t="shared" ca="1" si="1"/>
        <v/>
      </c>
      <c r="I24" s="9" t="str">
        <f>IF(B24&gt;0,(HLOOKUP('3. Bestellformular'!C24,'Preisliste für alles'!$N$1:$P$118,MATCH(B24,'Preisliste für alles'!A:A,0),FALSE)),"")</f>
        <v/>
      </c>
      <c r="J24" s="33"/>
      <c r="K24" s="9" t="str">
        <f t="shared" si="0"/>
        <v/>
      </c>
      <c r="L24" s="19"/>
      <c r="M24" s="10"/>
      <c r="N24" s="12"/>
      <c r="O24" s="12"/>
      <c r="P24" s="12"/>
      <c r="Q24" s="12"/>
    </row>
    <row r="25" spans="1:17" ht="19.5" customHeight="1" x14ac:dyDescent="0.2">
      <c r="A25" s="19"/>
      <c r="B25" s="32"/>
      <c r="C25" s="32"/>
      <c r="D25" s="135" t="str">
        <f t="shared" ca="1" si="2"/>
        <v/>
      </c>
      <c r="E25" s="65"/>
      <c r="F25" s="65" t="str">
        <f t="shared" ca="1" si="3"/>
        <v/>
      </c>
      <c r="G25" s="137"/>
      <c r="H25" s="65" t="str">
        <f t="shared" ca="1" si="1"/>
        <v/>
      </c>
      <c r="I25" s="9" t="str">
        <f>IF(B25&gt;0,(HLOOKUP('3. Bestellformular'!C25,'Preisliste für alles'!$N$1:$P$118,MATCH(B25,'Preisliste für alles'!A:A,0),FALSE)),"")</f>
        <v/>
      </c>
      <c r="J25" s="33"/>
      <c r="K25" s="9" t="str">
        <f t="shared" si="0"/>
        <v/>
      </c>
      <c r="L25" s="19"/>
      <c r="M25" s="10"/>
      <c r="N25" s="12"/>
      <c r="O25" s="12"/>
      <c r="P25" s="12"/>
      <c r="Q25" s="12"/>
    </row>
    <row r="26" spans="1:17" ht="19.5" customHeight="1" x14ac:dyDescent="0.2">
      <c r="A26" s="19"/>
      <c r="B26" s="32"/>
      <c r="C26" s="32"/>
      <c r="D26" s="135" t="str">
        <f t="shared" ca="1" si="2"/>
        <v/>
      </c>
      <c r="E26" s="65"/>
      <c r="F26" s="65" t="str">
        <f t="shared" ca="1" si="3"/>
        <v/>
      </c>
      <c r="G26" s="137"/>
      <c r="H26" s="65" t="str">
        <f t="shared" ca="1" si="1"/>
        <v/>
      </c>
      <c r="I26" s="9" t="str">
        <f>IF(B26&gt;0,(HLOOKUP('3. Bestellformular'!C26,'Preisliste für alles'!$N$1:$P$118,MATCH(B26,'Preisliste für alles'!A:A,0),FALSE)),"")</f>
        <v/>
      </c>
      <c r="J26" s="33"/>
      <c r="K26" s="9" t="str">
        <f t="shared" si="0"/>
        <v/>
      </c>
      <c r="L26" s="19"/>
      <c r="M26" s="10"/>
      <c r="N26" s="12"/>
      <c r="O26" s="12"/>
      <c r="P26" s="12"/>
      <c r="Q26" s="12"/>
    </row>
    <row r="27" spans="1:17" ht="19.5" customHeight="1" x14ac:dyDescent="0.2">
      <c r="A27" s="19"/>
      <c r="B27" s="32"/>
      <c r="C27" s="32"/>
      <c r="D27" s="135" t="str">
        <f t="shared" ca="1" si="2"/>
        <v/>
      </c>
      <c r="E27" s="65"/>
      <c r="F27" s="65" t="str">
        <f t="shared" ca="1" si="3"/>
        <v/>
      </c>
      <c r="G27" s="137"/>
      <c r="H27" s="65" t="str">
        <f t="shared" ca="1" si="1"/>
        <v/>
      </c>
      <c r="I27" s="9" t="str">
        <f>IF(B27&gt;0,(HLOOKUP('3. Bestellformular'!C27,'Preisliste für alles'!$N$1:$P$118,MATCH(B27,'Preisliste für alles'!A:A,0),FALSE)),"")</f>
        <v/>
      </c>
      <c r="J27" s="33"/>
      <c r="K27" s="9" t="str">
        <f t="shared" si="0"/>
        <v/>
      </c>
      <c r="L27" s="19"/>
      <c r="M27" s="10"/>
      <c r="N27" s="12"/>
      <c r="O27" s="12"/>
      <c r="P27" s="12"/>
      <c r="Q27" s="12"/>
    </row>
    <row r="28" spans="1:17" ht="19.5" customHeight="1" x14ac:dyDescent="0.2">
      <c r="A28" s="19"/>
      <c r="B28" s="32"/>
      <c r="C28" s="32"/>
      <c r="D28" s="135" t="str">
        <f t="shared" ca="1" si="2"/>
        <v/>
      </c>
      <c r="E28" s="65"/>
      <c r="F28" s="65" t="str">
        <f t="shared" ca="1" si="3"/>
        <v/>
      </c>
      <c r="G28" s="137"/>
      <c r="H28" s="65" t="str">
        <f t="shared" ca="1" si="1"/>
        <v/>
      </c>
      <c r="I28" s="9" t="str">
        <f>IF(B28&gt;0,(HLOOKUP('3. Bestellformular'!C28,'Preisliste für alles'!$N$1:$P$118,MATCH(B28,'Preisliste für alles'!A:A,0),FALSE)),"")</f>
        <v/>
      </c>
      <c r="J28" s="33"/>
      <c r="K28" s="9" t="str">
        <f t="shared" si="0"/>
        <v/>
      </c>
      <c r="L28" s="19"/>
      <c r="M28" s="10"/>
      <c r="N28" s="12"/>
      <c r="O28" s="12"/>
      <c r="P28" s="12"/>
      <c r="Q28" s="12"/>
    </row>
    <row r="29" spans="1:17" ht="19.5" customHeight="1" x14ac:dyDescent="0.2">
      <c r="A29" s="19"/>
      <c r="B29" s="32"/>
      <c r="C29" s="32"/>
      <c r="D29" s="135" t="str">
        <f t="shared" ca="1" si="2"/>
        <v/>
      </c>
      <c r="E29" s="65"/>
      <c r="F29" s="65" t="str">
        <f t="shared" ca="1" si="3"/>
        <v/>
      </c>
      <c r="G29" s="137"/>
      <c r="H29" s="65" t="str">
        <f t="shared" ca="1" si="1"/>
        <v/>
      </c>
      <c r="I29" s="9" t="str">
        <f>IF(B29&gt;0,(HLOOKUP('3. Bestellformular'!C29,'Preisliste für alles'!$N$1:$P$118,MATCH(B29,'Preisliste für alles'!A:A,0),FALSE)),"")</f>
        <v/>
      </c>
      <c r="J29" s="33"/>
      <c r="K29" s="9" t="str">
        <f t="shared" si="0"/>
        <v/>
      </c>
      <c r="L29" s="19"/>
      <c r="M29" s="10"/>
      <c r="N29" s="12"/>
      <c r="O29" s="12"/>
      <c r="P29" s="12"/>
      <c r="Q29" s="12"/>
    </row>
    <row r="30" spans="1:17" ht="19.5" customHeight="1" x14ac:dyDescent="0.2">
      <c r="A30" s="19"/>
      <c r="B30" s="32"/>
      <c r="C30" s="32"/>
      <c r="D30" s="135" t="str">
        <f t="shared" ca="1" si="2"/>
        <v/>
      </c>
      <c r="E30" s="65"/>
      <c r="F30" s="65" t="str">
        <f t="shared" ca="1" si="3"/>
        <v/>
      </c>
      <c r="G30" s="137"/>
      <c r="H30" s="65" t="str">
        <f t="shared" ca="1" si="1"/>
        <v/>
      </c>
      <c r="I30" s="9" t="str">
        <f>IF(B30&gt;0,(HLOOKUP('3. Bestellformular'!C30,'Preisliste für alles'!$N$1:$P$118,MATCH(B30,'Preisliste für alles'!A:A,0),FALSE)),"")</f>
        <v/>
      </c>
      <c r="J30" s="33"/>
      <c r="K30" s="9" t="str">
        <f t="shared" si="0"/>
        <v/>
      </c>
      <c r="L30" s="19"/>
      <c r="M30" s="10"/>
      <c r="N30" s="12"/>
      <c r="O30" s="12"/>
      <c r="P30" s="12"/>
      <c r="Q30" s="12"/>
    </row>
    <row r="31" spans="1:17" ht="19.5" customHeight="1" x14ac:dyDescent="0.2">
      <c r="A31" s="19"/>
      <c r="B31" s="32"/>
      <c r="C31" s="32"/>
      <c r="D31" s="135" t="str">
        <f t="shared" ca="1" si="2"/>
        <v/>
      </c>
      <c r="E31" s="65"/>
      <c r="F31" s="65" t="str">
        <f t="shared" ca="1" si="3"/>
        <v/>
      </c>
      <c r="G31" s="137"/>
      <c r="H31" s="65" t="str">
        <f t="shared" ca="1" si="1"/>
        <v/>
      </c>
      <c r="I31" s="9" t="str">
        <f>IF(B31&gt;0,(HLOOKUP('3. Bestellformular'!C31,'Preisliste für alles'!$N$1:$P$118,MATCH(B31,'Preisliste für alles'!A:A,0),FALSE)),"")</f>
        <v/>
      </c>
      <c r="J31" s="33"/>
      <c r="K31" s="9" t="str">
        <f t="shared" si="0"/>
        <v/>
      </c>
      <c r="L31" s="19"/>
      <c r="M31" s="10"/>
      <c r="N31" s="12"/>
      <c r="O31" s="12"/>
      <c r="P31" s="12"/>
      <c r="Q31" s="12"/>
    </row>
    <row r="32" spans="1:17" ht="19.5" customHeight="1" x14ac:dyDescent="0.2">
      <c r="A32" s="19"/>
      <c r="B32" s="32"/>
      <c r="C32" s="32"/>
      <c r="D32" s="135" t="str">
        <f t="shared" ca="1" si="2"/>
        <v/>
      </c>
      <c r="E32" s="65"/>
      <c r="F32" s="65" t="str">
        <f t="shared" ca="1" si="3"/>
        <v/>
      </c>
      <c r="G32" s="137"/>
      <c r="H32" s="65" t="str">
        <f t="shared" ca="1" si="1"/>
        <v/>
      </c>
      <c r="I32" s="9" t="str">
        <f>IF(B32&gt;0,(HLOOKUP('3. Bestellformular'!C32,'Preisliste für alles'!$N$1:$P$118,MATCH(B32,'Preisliste für alles'!A:A,0),FALSE)),"")</f>
        <v/>
      </c>
      <c r="J32" s="33"/>
      <c r="K32" s="9" t="str">
        <f t="shared" si="0"/>
        <v/>
      </c>
      <c r="L32" s="19"/>
      <c r="M32" s="10"/>
      <c r="N32" s="12"/>
      <c r="O32" s="12"/>
      <c r="P32" s="12"/>
      <c r="Q32" s="12"/>
    </row>
    <row r="33" spans="1:17" ht="19.5" customHeight="1" x14ac:dyDescent="0.2">
      <c r="A33" s="19"/>
      <c r="B33" s="32"/>
      <c r="C33" s="32"/>
      <c r="D33" s="135" t="str">
        <f t="shared" ca="1" si="2"/>
        <v/>
      </c>
      <c r="E33" s="65"/>
      <c r="F33" s="65" t="str">
        <f t="shared" ca="1" si="3"/>
        <v/>
      </c>
      <c r="G33" s="137"/>
      <c r="H33" s="65" t="str">
        <f t="shared" ca="1" si="1"/>
        <v/>
      </c>
      <c r="I33" s="9" t="str">
        <f>IF(B33&gt;0,(HLOOKUP('3. Bestellformular'!C33,'Preisliste für alles'!$N$1:$P$118,MATCH(B33,'Preisliste für alles'!A:A,0),FALSE)),"")</f>
        <v/>
      </c>
      <c r="J33" s="33"/>
      <c r="K33" s="9" t="str">
        <f t="shared" si="0"/>
        <v/>
      </c>
      <c r="L33" s="19"/>
      <c r="M33" s="10"/>
      <c r="N33" s="12"/>
      <c r="O33" s="12"/>
      <c r="P33" s="12"/>
      <c r="Q33" s="12"/>
    </row>
    <row r="34" spans="1:17" ht="19.5" customHeight="1" x14ac:dyDescent="0.2">
      <c r="A34" s="19"/>
      <c r="B34" s="32"/>
      <c r="C34" s="32"/>
      <c r="D34" s="135" t="str">
        <f t="shared" ca="1" si="2"/>
        <v/>
      </c>
      <c r="E34" s="65"/>
      <c r="F34" s="65" t="str">
        <f t="shared" ca="1" si="3"/>
        <v/>
      </c>
      <c r="G34" s="137"/>
      <c r="H34" s="65" t="str">
        <f t="shared" ca="1" si="1"/>
        <v/>
      </c>
      <c r="I34" s="9" t="str">
        <f>IF(B34&gt;0,(HLOOKUP('3. Bestellformular'!C34,'Preisliste für alles'!$N$1:$P$118,MATCH(B34,'Preisliste für alles'!A:A,0),FALSE)),"")</f>
        <v/>
      </c>
      <c r="J34" s="33"/>
      <c r="K34" s="9" t="str">
        <f t="shared" si="0"/>
        <v/>
      </c>
      <c r="L34" s="19"/>
      <c r="M34" s="10"/>
      <c r="N34" s="12"/>
      <c r="O34" s="12"/>
      <c r="P34" s="12"/>
      <c r="Q34" s="12"/>
    </row>
    <row r="35" spans="1:17" ht="19.5" customHeight="1" x14ac:dyDescent="0.2">
      <c r="A35" s="19"/>
      <c r="B35" s="32"/>
      <c r="C35" s="32"/>
      <c r="D35" s="135" t="str">
        <f t="shared" ca="1" si="2"/>
        <v/>
      </c>
      <c r="E35" s="65"/>
      <c r="F35" s="65" t="str">
        <f t="shared" ca="1" si="3"/>
        <v/>
      </c>
      <c r="G35" s="137"/>
      <c r="H35" s="65" t="str">
        <f t="shared" ca="1" si="1"/>
        <v/>
      </c>
      <c r="I35" s="9" t="str">
        <f>IF(B35&gt;0,(HLOOKUP('3. Bestellformular'!C35,'Preisliste für alles'!$N$1:$P$118,MATCH(B35,'Preisliste für alles'!A:A,0),FALSE)),"")</f>
        <v/>
      </c>
      <c r="J35" s="33"/>
      <c r="K35" s="9" t="str">
        <f t="shared" si="0"/>
        <v/>
      </c>
      <c r="L35" s="19"/>
      <c r="M35" s="10"/>
      <c r="N35" s="12"/>
      <c r="O35" s="12"/>
      <c r="P35" s="12"/>
      <c r="Q35" s="12"/>
    </row>
    <row r="36" spans="1:17" ht="19.5" customHeight="1" x14ac:dyDescent="0.2">
      <c r="A36" s="19"/>
      <c r="B36" s="26"/>
      <c r="C36" s="26"/>
      <c r="D36" s="26"/>
      <c r="E36" s="26"/>
      <c r="F36" s="26"/>
      <c r="G36" s="26"/>
      <c r="H36" s="26"/>
      <c r="I36" s="110" t="s">
        <v>19</v>
      </c>
      <c r="J36" s="111"/>
      <c r="K36" s="34">
        <f>SUM(K16:K35)</f>
        <v>0</v>
      </c>
      <c r="L36" s="19"/>
      <c r="M36" s="10"/>
      <c r="N36" s="12"/>
      <c r="O36" s="12"/>
      <c r="P36" s="12"/>
      <c r="Q36" s="12"/>
    </row>
    <row r="37" spans="1:17" ht="30" customHeight="1" x14ac:dyDescent="0.2">
      <c r="A37" s="19"/>
      <c r="B37" s="18"/>
      <c r="C37" s="112"/>
      <c r="D37" s="112"/>
      <c r="E37" s="112"/>
      <c r="F37" s="88"/>
      <c r="G37" s="68"/>
      <c r="H37" s="68"/>
      <c r="I37" s="119" t="s">
        <v>168</v>
      </c>
      <c r="J37" s="119"/>
      <c r="K37" s="69">
        <f>('1. Bestellformular'!K36+'2. Bestellformular'!K36+K36)</f>
        <v>0</v>
      </c>
      <c r="L37" s="19"/>
      <c r="M37" s="10"/>
      <c r="N37" s="12"/>
      <c r="O37" s="12"/>
      <c r="P37" s="12"/>
      <c r="Q37" s="12"/>
    </row>
    <row r="38" spans="1:17" ht="15" customHeight="1" x14ac:dyDescent="0.2">
      <c r="A38" s="19"/>
      <c r="B38" s="27"/>
      <c r="C38" s="35" t="s">
        <v>166</v>
      </c>
      <c r="D38" s="23"/>
      <c r="E38" s="23"/>
      <c r="F38" s="23"/>
      <c r="G38" s="23"/>
      <c r="H38" s="23"/>
      <c r="I38" s="19"/>
      <c r="J38" s="19"/>
      <c r="K38" s="19"/>
      <c r="L38" s="19"/>
      <c r="M38" s="10"/>
      <c r="N38" s="12"/>
      <c r="O38" s="12"/>
      <c r="P38" s="12"/>
      <c r="Q38" s="12"/>
    </row>
    <row r="39" spans="1:17" ht="19.5" customHeight="1" x14ac:dyDescent="0.2">
      <c r="A39" s="5"/>
      <c r="B39" s="4"/>
      <c r="C39" s="4"/>
      <c r="D39" s="6"/>
      <c r="E39" s="5"/>
      <c r="F39" s="5"/>
      <c r="G39" s="5"/>
      <c r="H39" s="5"/>
      <c r="I39" s="5"/>
      <c r="J39" s="5"/>
      <c r="K39" s="5"/>
      <c r="L39" s="5"/>
      <c r="M39" s="10"/>
      <c r="N39" s="12"/>
      <c r="O39" s="12"/>
      <c r="P39" s="12"/>
      <c r="Q39" s="12"/>
    </row>
    <row r="40" spans="1:17" ht="19.5" customHeight="1" x14ac:dyDescent="0.2">
      <c r="A40" s="5"/>
      <c r="B40" s="4"/>
      <c r="C40" s="5"/>
      <c r="D40" s="6"/>
      <c r="E40" s="5"/>
      <c r="F40" s="5"/>
      <c r="G40" s="5"/>
      <c r="H40" s="5"/>
      <c r="I40" s="5"/>
      <c r="J40" s="5"/>
      <c r="K40" s="5"/>
      <c r="L40" s="5"/>
      <c r="M40" s="10"/>
      <c r="N40" s="12"/>
      <c r="O40" s="12"/>
      <c r="P40" s="12"/>
      <c r="Q40" s="12"/>
    </row>
    <row r="41" spans="1:17" ht="19.5" customHeight="1" x14ac:dyDescent="0.2">
      <c r="B41" s="4"/>
      <c r="C41" s="5"/>
      <c r="D41" s="6"/>
      <c r="E41" s="5"/>
      <c r="F41" s="5"/>
      <c r="G41" s="5"/>
      <c r="H41" s="5"/>
      <c r="I41" s="5"/>
      <c r="J41" s="5"/>
      <c r="K41" s="5"/>
      <c r="L41" s="5"/>
    </row>
    <row r="42" spans="1:17" ht="19.5" customHeight="1" x14ac:dyDescent="0.2">
      <c r="B42" s="4"/>
      <c r="C42" s="5"/>
      <c r="D42" s="7"/>
      <c r="E42" s="5"/>
      <c r="F42" s="5"/>
      <c r="G42" s="5"/>
      <c r="H42" s="5"/>
      <c r="I42" s="5"/>
      <c r="J42" s="5"/>
      <c r="K42" s="5"/>
      <c r="L42" s="5"/>
    </row>
    <row r="43" spans="1:17" ht="19.5" customHeight="1" x14ac:dyDescent="0.2">
      <c r="B43" s="4"/>
      <c r="C43" s="5"/>
      <c r="D43" s="8"/>
      <c r="E43" s="5"/>
      <c r="F43" s="5"/>
      <c r="G43" s="5"/>
      <c r="H43" s="5"/>
      <c r="I43" s="5"/>
      <c r="J43" s="5"/>
      <c r="K43" s="5"/>
      <c r="L43" s="5"/>
    </row>
    <row r="44" spans="1:17" ht="19.5" customHeight="1" x14ac:dyDescent="0.2">
      <c r="B44" s="4"/>
      <c r="C44" s="4"/>
      <c r="D44" s="8"/>
      <c r="E44" s="5"/>
      <c r="F44" s="5"/>
      <c r="G44" s="5"/>
      <c r="H44" s="5"/>
      <c r="I44" s="5"/>
      <c r="J44" s="5"/>
      <c r="K44" s="5"/>
      <c r="L44" s="5"/>
    </row>
  </sheetData>
  <sheetProtection algorithmName="SHA-512" hashValue="3VEv4eVAu/9JZMdyzJ4c5ROxorFfyRnbGmRlXlfaFzU7bo6nhjteAYAQafiph+eK2Gquo6m48yew/ez3vTnTTA==" saltValue="BttH0mcELBd6n6BV5boTTQ==" spinCount="100000" sheet="1" objects="1" scenarios="1" selectLockedCells="1"/>
  <mergeCells count="17">
    <mergeCell ref="I37:J37"/>
    <mergeCell ref="C37:E37"/>
    <mergeCell ref="I36:J36"/>
    <mergeCell ref="B1:K1"/>
    <mergeCell ref="J4:K4"/>
    <mergeCell ref="B12:K12"/>
    <mergeCell ref="B13:K13"/>
    <mergeCell ref="D10:E10"/>
    <mergeCell ref="J10:K10"/>
    <mergeCell ref="J11:K11"/>
    <mergeCell ref="J8:K8"/>
    <mergeCell ref="J9:K9"/>
    <mergeCell ref="B10:C10"/>
    <mergeCell ref="B9:C9"/>
    <mergeCell ref="B8:C8"/>
    <mergeCell ref="D8:E8"/>
    <mergeCell ref="D9:E9"/>
  </mergeCells>
  <phoneticPr fontId="0" type="noConversion"/>
  <dataValidations count="1">
    <dataValidation type="list" allowBlank="1" showInputMessage="1" showErrorMessage="1" sqref="G16:G35 E16:E35">
      <formula1>INDIRECT(F16)</formula1>
    </dataValidation>
  </dataValidations>
  <hyperlinks>
    <hyperlink ref="J4" r:id="rId1"/>
  </hyperlinks>
  <pageMargins left="0.25" right="0.25" top="0.75" bottom="0.75" header="0.3" footer="0.3"/>
  <pageSetup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'Preisliste für alles'!$N$1:$P$1</xm:f>
          </x14:formula1>
          <xm:sqref>C16:C35</xm:sqref>
        </x14:dataValidation>
        <x14:dataValidation type="list" allowBlank="1" showInputMessage="1" showErrorMessage="1">
          <x14:formula1>
            <xm:f>'Preisliste für alles'!$R$2:$R$40</xm:f>
          </x14:formula1>
          <xm:sqref>B16:B35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118"/>
  <sheetViews>
    <sheetView topLeftCell="M1" zoomScale="80" zoomScaleNormal="80" workbookViewId="0">
      <selection activeCell="AG11" sqref="AG11"/>
    </sheetView>
  </sheetViews>
  <sheetFormatPr baseColWidth="10" defaultRowHeight="12.75" x14ac:dyDescent="0.2"/>
  <cols>
    <col min="1" max="1" width="9.42578125" style="146" customWidth="1"/>
    <col min="2" max="2" width="14.28515625" style="54" customWidth="1"/>
    <col min="3" max="3" width="23.7109375" style="54" customWidth="1"/>
    <col min="4" max="6" width="9.7109375" customWidth="1"/>
    <col min="7" max="7" width="14" style="55" customWidth="1"/>
    <col min="8" max="8" width="9.7109375" style="148" customWidth="1"/>
    <col min="9" max="9" width="9.7109375" style="101" customWidth="1"/>
    <col min="10" max="10" width="12.5703125" style="57" customWidth="1"/>
    <col min="11" max="11" width="17.28515625" style="57" customWidth="1"/>
    <col min="12" max="13" width="9.140625" style="56" customWidth="1"/>
    <col min="14" max="14" width="9.7109375" style="58" customWidth="1"/>
    <col min="17" max="17" width="3.85546875" customWidth="1"/>
    <col min="18" max="18" width="11.42578125" style="57"/>
    <col min="19" max="19" width="44" style="57" customWidth="1"/>
    <col min="20" max="20" width="14.85546875" style="57" customWidth="1"/>
    <col min="21" max="23" width="15.140625" style="57" customWidth="1"/>
    <col min="24" max="24" width="14.85546875" style="57" customWidth="1"/>
    <col min="25" max="31" width="5.7109375" style="57" customWidth="1"/>
  </cols>
  <sheetData>
    <row r="1" spans="1:31" ht="45" x14ac:dyDescent="0.2">
      <c r="A1" s="38" t="s">
        <v>21</v>
      </c>
      <c r="B1" s="39" t="s">
        <v>22</v>
      </c>
      <c r="C1" s="39" t="s">
        <v>20</v>
      </c>
      <c r="D1" s="38" t="s">
        <v>23</v>
      </c>
      <c r="E1" s="39" t="s">
        <v>174</v>
      </c>
      <c r="F1" s="39" t="s">
        <v>175</v>
      </c>
      <c r="G1" s="39" t="s">
        <v>176</v>
      </c>
      <c r="H1" s="40" t="s">
        <v>25</v>
      </c>
      <c r="I1" s="38" t="s">
        <v>26</v>
      </c>
      <c r="J1" s="38" t="s">
        <v>27</v>
      </c>
      <c r="K1" s="38" t="s">
        <v>28</v>
      </c>
      <c r="L1" s="40" t="s">
        <v>25</v>
      </c>
      <c r="M1" s="40" t="s">
        <v>26</v>
      </c>
      <c r="N1" s="151" t="s">
        <v>321</v>
      </c>
      <c r="O1" s="152" t="s">
        <v>322</v>
      </c>
      <c r="P1" s="153" t="s">
        <v>323</v>
      </c>
      <c r="Q1" s="75"/>
      <c r="R1" s="75"/>
      <c r="T1" s="57" t="s">
        <v>228</v>
      </c>
      <c r="U1" s="127"/>
      <c r="V1" s="127"/>
      <c r="W1" s="127"/>
      <c r="X1" s="57" t="s">
        <v>229</v>
      </c>
      <c r="Y1" s="128" t="s">
        <v>277</v>
      </c>
      <c r="Z1" s="127"/>
      <c r="AA1" s="127"/>
      <c r="AB1" s="127"/>
      <c r="AC1" s="127"/>
      <c r="AD1" s="127"/>
      <c r="AE1" s="127"/>
    </row>
    <row r="2" spans="1:31" ht="25.5" x14ac:dyDescent="0.2">
      <c r="A2" s="102" t="s">
        <v>29</v>
      </c>
      <c r="B2" s="129" t="s">
        <v>30</v>
      </c>
      <c r="C2" s="70" t="s">
        <v>284</v>
      </c>
      <c r="D2" s="132" t="s">
        <v>31</v>
      </c>
      <c r="E2" s="80" t="s">
        <v>85</v>
      </c>
      <c r="F2" s="80" t="s">
        <v>119</v>
      </c>
      <c r="G2" s="84"/>
      <c r="H2" s="41">
        <v>13.1</v>
      </c>
      <c r="I2" s="42">
        <f>H2*1.19</f>
        <v>15.588999999999999</v>
      </c>
      <c r="J2" s="43" t="s">
        <v>32</v>
      </c>
      <c r="K2" s="43" t="s">
        <v>33</v>
      </c>
      <c r="L2" s="41">
        <v>15</v>
      </c>
      <c r="M2" s="41">
        <f>L2*1.19</f>
        <v>17.849999999999998</v>
      </c>
      <c r="N2" s="44">
        <f>ROUND((I2+M2),2)</f>
        <v>33.44</v>
      </c>
      <c r="O2" s="44">
        <f>ROUND((I3+M3),2)</f>
        <v>26.89</v>
      </c>
      <c r="P2" s="44">
        <f>ROUND((I4+M4),2)</f>
        <v>22.13</v>
      </c>
      <c r="R2" s="57" t="str">
        <f>A2</f>
        <v>DKT1</v>
      </c>
      <c r="S2" s="57" t="str">
        <f>C2</f>
        <v>Herren Polo-Shirt (STPM529) - Stick</v>
      </c>
      <c r="T2" s="57" t="s">
        <v>212</v>
      </c>
      <c r="U2" s="57" t="str">
        <f>E2</f>
        <v>schwarz</v>
      </c>
      <c r="V2" s="57" t="str">
        <f>F2</f>
        <v>weiß</v>
      </c>
      <c r="W2" s="57">
        <f>G2</f>
        <v>0</v>
      </c>
      <c r="X2" s="57" t="s">
        <v>189</v>
      </c>
      <c r="Y2" s="93" t="s">
        <v>225</v>
      </c>
      <c r="Z2" s="57" t="s">
        <v>172</v>
      </c>
      <c r="AA2" s="57" t="s">
        <v>171</v>
      </c>
      <c r="AB2" s="57" t="s">
        <v>226</v>
      </c>
      <c r="AC2" s="57" t="s">
        <v>227</v>
      </c>
    </row>
    <row r="3" spans="1:31" ht="12.75" customHeight="1" x14ac:dyDescent="0.2">
      <c r="A3" s="102"/>
      <c r="B3" s="130"/>
      <c r="C3" s="71"/>
      <c r="D3" s="133"/>
      <c r="E3" s="80"/>
      <c r="F3" s="80"/>
      <c r="G3" s="84"/>
      <c r="H3" s="41">
        <v>13.1</v>
      </c>
      <c r="I3" s="42">
        <f>H3*1.19</f>
        <v>15.588999999999999</v>
      </c>
      <c r="J3" s="43" t="s">
        <v>32</v>
      </c>
      <c r="K3" s="43" t="s">
        <v>34</v>
      </c>
      <c r="L3" s="41">
        <v>9.5</v>
      </c>
      <c r="M3" s="41">
        <f>L3*1.19</f>
        <v>11.305</v>
      </c>
      <c r="N3" s="62"/>
      <c r="O3" s="61"/>
      <c r="P3" s="61"/>
      <c r="R3" s="57" t="str">
        <f>A5</f>
        <v>DKT2</v>
      </c>
      <c r="S3" s="57" t="str">
        <f>C5</f>
        <v>Premium Herren Pullover (STSM522) - Stick</v>
      </c>
      <c r="T3" s="57" t="s">
        <v>213</v>
      </c>
      <c r="U3" s="57" t="str">
        <f>E5</f>
        <v>schwarz</v>
      </c>
      <c r="V3" s="57">
        <f>F5</f>
        <v>0</v>
      </c>
      <c r="W3" s="57">
        <f>G5</f>
        <v>0</v>
      </c>
      <c r="X3" s="57" t="s">
        <v>190</v>
      </c>
      <c r="Y3" s="57" t="s">
        <v>225</v>
      </c>
      <c r="Z3" s="57" t="s">
        <v>172</v>
      </c>
      <c r="AA3" s="57" t="s">
        <v>171</v>
      </c>
      <c r="AB3" s="57" t="s">
        <v>226</v>
      </c>
      <c r="AC3" s="57" t="s">
        <v>227</v>
      </c>
    </row>
    <row r="4" spans="1:31" ht="12.75" customHeight="1" x14ac:dyDescent="0.2">
      <c r="A4" s="102"/>
      <c r="B4" s="131"/>
      <c r="C4" s="72"/>
      <c r="D4" s="134"/>
      <c r="E4" s="80"/>
      <c r="F4" s="80"/>
      <c r="G4" s="84"/>
      <c r="H4" s="41">
        <v>13.1</v>
      </c>
      <c r="I4" s="42">
        <f>H4*1.19</f>
        <v>15.588999999999999</v>
      </c>
      <c r="J4" s="43" t="s">
        <v>32</v>
      </c>
      <c r="K4" s="43" t="s">
        <v>35</v>
      </c>
      <c r="L4" s="41">
        <v>5.5</v>
      </c>
      <c r="M4" s="41">
        <f>L4*1.19</f>
        <v>6.5449999999999999</v>
      </c>
      <c r="N4" s="62"/>
      <c r="O4" s="61"/>
      <c r="P4" s="61"/>
      <c r="R4" s="57" t="str">
        <f>A8</f>
        <v>DKT3</v>
      </c>
      <c r="S4" s="57" t="str">
        <f>C8</f>
        <v>Premium Herren Hoodie (STSM607) - Stick</v>
      </c>
      <c r="T4" s="57" t="s">
        <v>214</v>
      </c>
      <c r="U4" s="57" t="str">
        <f>E8</f>
        <v>schwarz</v>
      </c>
      <c r="V4" s="57">
        <f>F8</f>
        <v>0</v>
      </c>
      <c r="W4" s="57">
        <f>G8</f>
        <v>0</v>
      </c>
      <c r="X4" s="57" t="s">
        <v>191</v>
      </c>
      <c r="Y4" s="93" t="s">
        <v>257</v>
      </c>
      <c r="Z4" s="57" t="s">
        <v>225</v>
      </c>
      <c r="AA4" s="57" t="s">
        <v>172</v>
      </c>
      <c r="AB4" s="57" t="s">
        <v>171</v>
      </c>
      <c r="AC4" s="57" t="s">
        <v>226</v>
      </c>
      <c r="AD4" s="57" t="s">
        <v>227</v>
      </c>
      <c r="AE4" s="93" t="s">
        <v>258</v>
      </c>
    </row>
    <row r="5" spans="1:31" ht="25.5" x14ac:dyDescent="0.2">
      <c r="A5" s="50" t="s">
        <v>36</v>
      </c>
      <c r="B5" s="120" t="s">
        <v>37</v>
      </c>
      <c r="C5" s="90" t="s">
        <v>285</v>
      </c>
      <c r="D5" s="122" t="s">
        <v>38</v>
      </c>
      <c r="E5" s="81" t="s">
        <v>85</v>
      </c>
      <c r="F5" s="81"/>
      <c r="G5" s="85"/>
      <c r="H5" s="45">
        <v>22.7</v>
      </c>
      <c r="I5" s="46">
        <f t="shared" ref="I5:I72" si="0">H5*1.19</f>
        <v>27.012999999999998</v>
      </c>
      <c r="J5" s="47" t="s">
        <v>32</v>
      </c>
      <c r="K5" s="47" t="s">
        <v>33</v>
      </c>
      <c r="L5" s="45">
        <v>15</v>
      </c>
      <c r="M5" s="45">
        <f t="shared" ref="M5:M68" si="1">L5*1.19</f>
        <v>17.849999999999998</v>
      </c>
      <c r="N5" s="44">
        <f t="shared" ref="N5" si="2">ROUND((I5+M5),2)</f>
        <v>44.86</v>
      </c>
      <c r="O5" s="44">
        <f>ROUND((I6+M6),2)</f>
        <v>38.32</v>
      </c>
      <c r="P5" s="44">
        <f>ROUND((I7+M7),2)</f>
        <v>33.56</v>
      </c>
      <c r="R5" s="57" t="str">
        <f>A11</f>
        <v>DKT4</v>
      </c>
      <c r="S5" s="57" t="str">
        <f>C11</f>
        <v>Premium Herren Sweatjacke (STSM617) - Stick</v>
      </c>
      <c r="T5" s="57" t="s">
        <v>215</v>
      </c>
      <c r="U5" s="57" t="str">
        <f>E11</f>
        <v>schwarz</v>
      </c>
      <c r="V5" s="57">
        <f>F11</f>
        <v>0</v>
      </c>
      <c r="W5" s="57">
        <f>G11</f>
        <v>0</v>
      </c>
      <c r="X5" s="57" t="s">
        <v>192</v>
      </c>
      <c r="Y5" s="93" t="s">
        <v>259</v>
      </c>
      <c r="Z5" s="93" t="s">
        <v>257</v>
      </c>
      <c r="AA5" s="57" t="s">
        <v>225</v>
      </c>
      <c r="AB5" s="57" t="s">
        <v>172</v>
      </c>
      <c r="AC5" s="57" t="s">
        <v>171</v>
      </c>
      <c r="AD5" s="57" t="s">
        <v>226</v>
      </c>
      <c r="AE5" s="57" t="s">
        <v>227</v>
      </c>
    </row>
    <row r="6" spans="1:31" ht="12.75" customHeight="1" x14ac:dyDescent="0.2">
      <c r="A6" s="50"/>
      <c r="B6" s="120"/>
      <c r="C6" s="73"/>
      <c r="D6" s="122"/>
      <c r="E6" s="81"/>
      <c r="F6" s="81"/>
      <c r="G6" s="85"/>
      <c r="H6" s="45">
        <v>22.7</v>
      </c>
      <c r="I6" s="46">
        <f t="shared" si="0"/>
        <v>27.012999999999998</v>
      </c>
      <c r="J6" s="47" t="s">
        <v>32</v>
      </c>
      <c r="K6" s="47" t="s">
        <v>34</v>
      </c>
      <c r="L6" s="45">
        <v>9.5</v>
      </c>
      <c r="M6" s="45">
        <f t="shared" si="1"/>
        <v>11.305</v>
      </c>
      <c r="N6" s="62"/>
      <c r="O6" s="61"/>
      <c r="P6" s="61"/>
      <c r="R6" s="57" t="str">
        <f>A14</f>
        <v>DKT5</v>
      </c>
      <c r="S6" s="57" t="str">
        <f>C14</f>
        <v>Herren T-Shirt (STSM528) - Flock</v>
      </c>
      <c r="T6" s="57" t="s">
        <v>216</v>
      </c>
      <c r="U6" s="57" t="str">
        <f>E14</f>
        <v>petrol</v>
      </c>
      <c r="V6" s="57">
        <f>F14</f>
        <v>0</v>
      </c>
      <c r="W6" s="57">
        <f>G14</f>
        <v>0</v>
      </c>
      <c r="X6" s="57" t="s">
        <v>193</v>
      </c>
      <c r="Y6" s="93" t="s">
        <v>257</v>
      </c>
      <c r="Z6" s="57" t="s">
        <v>225</v>
      </c>
      <c r="AA6" s="57" t="s">
        <v>172</v>
      </c>
      <c r="AB6" s="57" t="s">
        <v>171</v>
      </c>
      <c r="AC6" s="57" t="s">
        <v>226</v>
      </c>
      <c r="AD6" s="57" t="s">
        <v>227</v>
      </c>
      <c r="AE6" s="93" t="s">
        <v>258</v>
      </c>
    </row>
    <row r="7" spans="1:31" ht="12.75" customHeight="1" x14ac:dyDescent="0.2">
      <c r="A7" s="50"/>
      <c r="B7" s="120"/>
      <c r="C7" s="73"/>
      <c r="D7" s="122"/>
      <c r="E7" s="81"/>
      <c r="F7" s="81"/>
      <c r="G7" s="85"/>
      <c r="H7" s="45">
        <v>22.7</v>
      </c>
      <c r="I7" s="46">
        <f t="shared" si="0"/>
        <v>27.012999999999998</v>
      </c>
      <c r="J7" s="47" t="s">
        <v>32</v>
      </c>
      <c r="K7" s="47" t="s">
        <v>35</v>
      </c>
      <c r="L7" s="45">
        <v>5.5</v>
      </c>
      <c r="M7" s="45">
        <f t="shared" si="1"/>
        <v>6.5449999999999999</v>
      </c>
      <c r="N7" s="62"/>
      <c r="O7" s="61"/>
      <c r="P7" s="61"/>
      <c r="R7" s="57" t="str">
        <f>A17</f>
        <v>DKT6</v>
      </c>
      <c r="S7" s="57" t="str">
        <f>C17</f>
        <v>Damen Polo-Shirt (STPW029) - Stick</v>
      </c>
      <c r="T7" s="57" t="s">
        <v>217</v>
      </c>
      <c r="U7" s="57" t="str">
        <f>E17</f>
        <v>schwarz</v>
      </c>
      <c r="V7" s="57" t="str">
        <f>F17</f>
        <v>weiß</v>
      </c>
      <c r="W7" s="57">
        <f>G17</f>
        <v>0</v>
      </c>
      <c r="X7" s="57" t="s">
        <v>180</v>
      </c>
      <c r="Y7" s="57" t="s">
        <v>225</v>
      </c>
      <c r="Z7" s="57" t="s">
        <v>172</v>
      </c>
      <c r="AA7" s="57" t="s">
        <v>171</v>
      </c>
      <c r="AB7" s="57" t="s">
        <v>226</v>
      </c>
      <c r="AC7" s="57" t="s">
        <v>227</v>
      </c>
    </row>
    <row r="8" spans="1:31" ht="25.5" x14ac:dyDescent="0.2">
      <c r="A8" s="52" t="s">
        <v>39</v>
      </c>
      <c r="B8" s="123" t="s">
        <v>40</v>
      </c>
      <c r="C8" s="91" t="s">
        <v>286</v>
      </c>
      <c r="D8" s="125" t="s">
        <v>41</v>
      </c>
      <c r="E8" s="80" t="s">
        <v>85</v>
      </c>
      <c r="F8" s="80"/>
      <c r="G8" s="84"/>
      <c r="H8" s="41">
        <v>27.7</v>
      </c>
      <c r="I8" s="42">
        <f t="shared" si="0"/>
        <v>32.963000000000001</v>
      </c>
      <c r="J8" s="43" t="s">
        <v>32</v>
      </c>
      <c r="K8" s="43" t="s">
        <v>33</v>
      </c>
      <c r="L8" s="41">
        <v>15</v>
      </c>
      <c r="M8" s="41">
        <f t="shared" si="1"/>
        <v>17.849999999999998</v>
      </c>
      <c r="N8" s="44">
        <f t="shared" ref="N8" si="3">ROUND((I8+M8),2)</f>
        <v>50.81</v>
      </c>
      <c r="O8" s="44">
        <f t="shared" ref="O8" si="4">ROUND((I9+M9),2)</f>
        <v>44.27</v>
      </c>
      <c r="P8" s="44">
        <f t="shared" ref="P8" si="5">ROUND((I10+M10),2)</f>
        <v>39.51</v>
      </c>
      <c r="R8" s="57" t="str">
        <f>A20</f>
        <v>DKT7</v>
      </c>
      <c r="S8" s="57" t="str">
        <f>C20</f>
        <v>Premium Damen Pullover (STSW049) - Stick</v>
      </c>
      <c r="T8" s="57" t="s">
        <v>218</v>
      </c>
      <c r="U8" s="57" t="str">
        <f>E20</f>
        <v>schwarz</v>
      </c>
      <c r="V8" s="57">
        <f>F20</f>
        <v>0</v>
      </c>
      <c r="W8" s="57">
        <f>G20</f>
        <v>0</v>
      </c>
      <c r="X8" s="57" t="s">
        <v>181</v>
      </c>
      <c r="Y8" s="57" t="s">
        <v>225</v>
      </c>
      <c r="Z8" s="57" t="s">
        <v>172</v>
      </c>
      <c r="AA8" s="57" t="s">
        <v>171</v>
      </c>
      <c r="AB8" s="57" t="s">
        <v>226</v>
      </c>
      <c r="AC8" s="57" t="s">
        <v>227</v>
      </c>
    </row>
    <row r="9" spans="1:31" ht="12.75" customHeight="1" x14ac:dyDescent="0.2">
      <c r="A9" s="52"/>
      <c r="B9" s="123"/>
      <c r="C9" s="74"/>
      <c r="D9" s="125"/>
      <c r="E9" s="80"/>
      <c r="F9" s="80"/>
      <c r="G9" s="84"/>
      <c r="H9" s="41">
        <v>27.7</v>
      </c>
      <c r="I9" s="42">
        <f t="shared" si="0"/>
        <v>32.963000000000001</v>
      </c>
      <c r="J9" s="43" t="s">
        <v>32</v>
      </c>
      <c r="K9" s="43" t="s">
        <v>34</v>
      </c>
      <c r="L9" s="41">
        <v>9.5</v>
      </c>
      <c r="M9" s="41">
        <f t="shared" si="1"/>
        <v>11.305</v>
      </c>
      <c r="N9" s="62"/>
      <c r="O9" s="61"/>
      <c r="P9" s="61"/>
      <c r="R9" s="57" t="str">
        <f>A23</f>
        <v>DKT8</v>
      </c>
      <c r="S9" s="57" t="str">
        <f>C23</f>
        <v>Premium Damen Hoodie (STSW137) - Stick</v>
      </c>
      <c r="T9" s="57" t="s">
        <v>219</v>
      </c>
      <c r="U9" s="57" t="str">
        <f>E23</f>
        <v>schwarz</v>
      </c>
      <c r="V9" s="57">
        <f>F23</f>
        <v>0</v>
      </c>
      <c r="W9" s="57">
        <f>G23</f>
        <v>0</v>
      </c>
      <c r="X9" s="57" t="s">
        <v>182</v>
      </c>
      <c r="Y9" s="57" t="s">
        <v>225</v>
      </c>
      <c r="Z9" s="57" t="s">
        <v>172</v>
      </c>
      <c r="AA9" s="57" t="s">
        <v>171</v>
      </c>
      <c r="AB9" s="57" t="s">
        <v>226</v>
      </c>
      <c r="AC9" s="57" t="s">
        <v>227</v>
      </c>
    </row>
    <row r="10" spans="1:31" ht="12.75" customHeight="1" x14ac:dyDescent="0.2">
      <c r="A10" s="52"/>
      <c r="B10" s="123"/>
      <c r="C10" s="74"/>
      <c r="D10" s="125"/>
      <c r="E10" s="80"/>
      <c r="F10" s="80"/>
      <c r="G10" s="84"/>
      <c r="H10" s="41">
        <v>27.7</v>
      </c>
      <c r="I10" s="42">
        <f t="shared" si="0"/>
        <v>32.963000000000001</v>
      </c>
      <c r="J10" s="43" t="s">
        <v>32</v>
      </c>
      <c r="K10" s="43" t="s">
        <v>35</v>
      </c>
      <c r="L10" s="41">
        <v>5.5</v>
      </c>
      <c r="M10" s="41">
        <f t="shared" si="1"/>
        <v>6.5449999999999999</v>
      </c>
      <c r="N10" s="62"/>
      <c r="O10" s="61"/>
      <c r="P10" s="61"/>
      <c r="R10" s="57" t="str">
        <f>A26</f>
        <v>DKT9</v>
      </c>
      <c r="S10" s="57" t="str">
        <f>C26</f>
        <v>Premium Damen Sweatjacke (STSW137) - Stick</v>
      </c>
      <c r="T10" s="57" t="s">
        <v>220</v>
      </c>
      <c r="U10" s="57" t="str">
        <f>E26</f>
        <v>schwarz</v>
      </c>
      <c r="V10" s="57">
        <f>F26</f>
        <v>0</v>
      </c>
      <c r="W10" s="57">
        <f>G26</f>
        <v>0</v>
      </c>
      <c r="X10" s="57" t="s">
        <v>183</v>
      </c>
      <c r="Y10" s="57" t="s">
        <v>225</v>
      </c>
      <c r="Z10" s="57" t="s">
        <v>172</v>
      </c>
      <c r="AA10" s="57" t="s">
        <v>171</v>
      </c>
      <c r="AB10" s="57" t="s">
        <v>226</v>
      </c>
      <c r="AC10" s="57" t="s">
        <v>227</v>
      </c>
    </row>
    <row r="11" spans="1:31" ht="38.25" x14ac:dyDescent="0.2">
      <c r="A11" s="50" t="s">
        <v>42</v>
      </c>
      <c r="B11" s="120" t="s">
        <v>43</v>
      </c>
      <c r="C11" s="90" t="s">
        <v>287</v>
      </c>
      <c r="D11" s="122" t="s">
        <v>44</v>
      </c>
      <c r="E11" s="81" t="s">
        <v>85</v>
      </c>
      <c r="F11" s="81"/>
      <c r="G11" s="85"/>
      <c r="H11" s="45">
        <v>31.5</v>
      </c>
      <c r="I11" s="46">
        <f t="shared" si="0"/>
        <v>37.484999999999999</v>
      </c>
      <c r="J11" s="47" t="s">
        <v>32</v>
      </c>
      <c r="K11" s="47" t="s">
        <v>33</v>
      </c>
      <c r="L11" s="45">
        <v>15</v>
      </c>
      <c r="M11" s="45">
        <f t="shared" si="1"/>
        <v>17.849999999999998</v>
      </c>
      <c r="N11" s="44">
        <f t="shared" ref="N11" si="6">ROUND((I11+M11),2)</f>
        <v>55.34</v>
      </c>
      <c r="O11" s="44">
        <f t="shared" ref="O11" si="7">ROUND((I12+M12),2)</f>
        <v>48.79</v>
      </c>
      <c r="P11" s="44">
        <f t="shared" ref="P11" si="8">ROUND((I13+M13),2)</f>
        <v>44.03</v>
      </c>
      <c r="R11" s="57" t="str">
        <f>A29</f>
        <v>DKT10</v>
      </c>
      <c r="S11" s="57" t="str">
        <f>C29</f>
        <v>Damen Tank Top (STTW001) - Flock</v>
      </c>
      <c r="T11" s="57" t="s">
        <v>221</v>
      </c>
      <c r="U11" s="57" t="str">
        <f>E29</f>
        <v>petrol</v>
      </c>
      <c r="V11" s="57">
        <f>F29</f>
        <v>0</v>
      </c>
      <c r="W11" s="57">
        <f>G29</f>
        <v>0</v>
      </c>
      <c r="X11" s="57" t="s">
        <v>184</v>
      </c>
      <c r="Y11" s="93" t="s">
        <v>257</v>
      </c>
      <c r="Z11" s="57" t="s">
        <v>225</v>
      </c>
      <c r="AA11" s="57" t="s">
        <v>172</v>
      </c>
      <c r="AB11" s="57" t="s">
        <v>171</v>
      </c>
      <c r="AC11" s="57" t="s">
        <v>226</v>
      </c>
    </row>
    <row r="12" spans="1:31" ht="12.75" customHeight="1" x14ac:dyDescent="0.2">
      <c r="A12" s="50"/>
      <c r="B12" s="120"/>
      <c r="C12" s="73"/>
      <c r="D12" s="122"/>
      <c r="E12" s="81"/>
      <c r="F12" s="81"/>
      <c r="G12" s="85"/>
      <c r="H12" s="45">
        <v>31.5</v>
      </c>
      <c r="I12" s="46">
        <f t="shared" si="0"/>
        <v>37.484999999999999</v>
      </c>
      <c r="J12" s="47" t="s">
        <v>32</v>
      </c>
      <c r="K12" s="47" t="s">
        <v>34</v>
      </c>
      <c r="L12" s="45">
        <v>9.5</v>
      </c>
      <c r="M12" s="45">
        <f t="shared" si="1"/>
        <v>11.305</v>
      </c>
      <c r="N12" s="62"/>
      <c r="O12" s="61"/>
      <c r="P12" s="61"/>
      <c r="R12" s="57" t="str">
        <f>A32</f>
        <v>DKT11</v>
      </c>
      <c r="S12" s="57" t="str">
        <f>C32</f>
        <v>Damen T-Shirt 1 (STTW028) - Flock</v>
      </c>
      <c r="T12" s="57" t="s">
        <v>222</v>
      </c>
      <c r="U12" s="57" t="str">
        <f>E32</f>
        <v>petrol</v>
      </c>
      <c r="V12" s="57">
        <f>F32</f>
        <v>0</v>
      </c>
      <c r="W12" s="57">
        <f>G32</f>
        <v>0</v>
      </c>
      <c r="X12" s="57" t="s">
        <v>194</v>
      </c>
      <c r="Y12" s="93" t="s">
        <v>257</v>
      </c>
      <c r="Z12" s="57" t="s">
        <v>225</v>
      </c>
      <c r="AA12" s="57" t="s">
        <v>172</v>
      </c>
      <c r="AB12" s="57" t="s">
        <v>171</v>
      </c>
      <c r="AC12" s="57" t="s">
        <v>226</v>
      </c>
      <c r="AD12" s="57" t="s">
        <v>227</v>
      </c>
    </row>
    <row r="13" spans="1:31" ht="12.75" customHeight="1" x14ac:dyDescent="0.2">
      <c r="A13" s="50"/>
      <c r="B13" s="120"/>
      <c r="C13" s="73"/>
      <c r="D13" s="122"/>
      <c r="E13" s="81"/>
      <c r="F13" s="81"/>
      <c r="G13" s="85"/>
      <c r="H13" s="45">
        <v>31.5</v>
      </c>
      <c r="I13" s="46">
        <f t="shared" si="0"/>
        <v>37.484999999999999</v>
      </c>
      <c r="J13" s="47" t="s">
        <v>32</v>
      </c>
      <c r="K13" s="47" t="s">
        <v>35</v>
      </c>
      <c r="L13" s="45">
        <v>5.5</v>
      </c>
      <c r="M13" s="45">
        <f t="shared" si="1"/>
        <v>6.5449999999999999</v>
      </c>
      <c r="N13" s="62"/>
      <c r="O13" s="61"/>
      <c r="P13" s="61"/>
      <c r="R13" s="57" t="str">
        <f>A35</f>
        <v>DKT12</v>
      </c>
      <c r="S13" s="57" t="str">
        <f>C35</f>
        <v>Damen T-Shirt 2 (STTW006) - Flock</v>
      </c>
      <c r="T13" s="57" t="s">
        <v>223</v>
      </c>
      <c r="U13" s="57" t="str">
        <f>E35</f>
        <v>petrol</v>
      </c>
      <c r="V13" s="57">
        <f>F35</f>
        <v>0</v>
      </c>
      <c r="W13" s="57">
        <f>G35</f>
        <v>0</v>
      </c>
      <c r="X13" s="57" t="s">
        <v>195</v>
      </c>
      <c r="Y13" s="93" t="s">
        <v>257</v>
      </c>
      <c r="Z13" s="57" t="s">
        <v>225</v>
      </c>
      <c r="AA13" s="57" t="s">
        <v>172</v>
      </c>
      <c r="AB13" s="57" t="s">
        <v>171</v>
      </c>
      <c r="AC13" s="57" t="s">
        <v>226</v>
      </c>
      <c r="AD13" s="57" t="s">
        <v>227</v>
      </c>
    </row>
    <row r="14" spans="1:31" ht="25.5" x14ac:dyDescent="0.2">
      <c r="A14" s="52" t="s">
        <v>45</v>
      </c>
      <c r="B14" s="123" t="s">
        <v>46</v>
      </c>
      <c r="C14" s="91" t="s">
        <v>288</v>
      </c>
      <c r="D14" s="125" t="s">
        <v>47</v>
      </c>
      <c r="E14" s="80" t="s">
        <v>149</v>
      </c>
      <c r="F14" s="80"/>
      <c r="G14" s="84"/>
      <c r="H14" s="41">
        <v>6.4</v>
      </c>
      <c r="I14" s="42">
        <f t="shared" si="0"/>
        <v>7.6159999999999997</v>
      </c>
      <c r="J14" s="43" t="s">
        <v>48</v>
      </c>
      <c r="K14" s="43" t="s">
        <v>33</v>
      </c>
      <c r="L14" s="41">
        <v>11.85</v>
      </c>
      <c r="M14" s="41">
        <f t="shared" si="1"/>
        <v>14.1015</v>
      </c>
      <c r="N14" s="44">
        <f t="shared" ref="N14" si="9">ROUND((I14+M14),2)</f>
        <v>21.72</v>
      </c>
      <c r="O14" s="44">
        <f t="shared" ref="O14" si="10">ROUND((I15+M15),2)</f>
        <v>18.920000000000002</v>
      </c>
      <c r="P14" s="44">
        <f t="shared" ref="P14" si="11">ROUND((I16+M16),2)</f>
        <v>14.16</v>
      </c>
      <c r="R14" s="57" t="str">
        <f>A38</f>
        <v>DKT13</v>
      </c>
      <c r="S14" s="57" t="str">
        <f>C38</f>
        <v>Premium Kinder Pullover (STSK904) - Stick</v>
      </c>
      <c r="T14" s="57" t="s">
        <v>224</v>
      </c>
      <c r="U14" s="57" t="str">
        <f>E38</f>
        <v>schwarz</v>
      </c>
      <c r="V14" s="57">
        <f>F38</f>
        <v>0</v>
      </c>
      <c r="W14" s="57">
        <f>G38</f>
        <v>0</v>
      </c>
      <c r="X14" s="57" t="s">
        <v>196</v>
      </c>
      <c r="Y14" s="93" t="s">
        <v>271</v>
      </c>
      <c r="Z14" s="95" t="s">
        <v>265</v>
      </c>
      <c r="AA14" s="95" t="s">
        <v>272</v>
      </c>
      <c r="AB14" s="95" t="s">
        <v>273</v>
      </c>
      <c r="AC14" s="95" t="s">
        <v>274</v>
      </c>
      <c r="AD14" s="95" t="s">
        <v>275</v>
      </c>
    </row>
    <row r="15" spans="1:31" ht="12.75" customHeight="1" x14ac:dyDescent="0.2">
      <c r="A15" s="52"/>
      <c r="B15" s="123"/>
      <c r="C15" s="74"/>
      <c r="D15" s="125"/>
      <c r="E15" s="80"/>
      <c r="F15" s="80"/>
      <c r="G15" s="84"/>
      <c r="H15" s="41">
        <v>6.4</v>
      </c>
      <c r="I15" s="42">
        <f t="shared" si="0"/>
        <v>7.6159999999999997</v>
      </c>
      <c r="J15" s="43" t="s">
        <v>48</v>
      </c>
      <c r="K15" s="43" t="s">
        <v>34</v>
      </c>
      <c r="L15" s="41">
        <v>9.5</v>
      </c>
      <c r="M15" s="41">
        <f t="shared" si="1"/>
        <v>11.305</v>
      </c>
      <c r="N15" s="62"/>
      <c r="O15" s="61"/>
      <c r="P15" s="61"/>
      <c r="R15" s="57" t="str">
        <f>A41</f>
        <v>DKT14</v>
      </c>
      <c r="S15" s="57" t="str">
        <f>C41</f>
        <v>Premium Kinder Hoodie (STSK935) - Stick</v>
      </c>
      <c r="T15" s="57" t="s">
        <v>197</v>
      </c>
      <c r="U15" s="57" t="str">
        <f>E41</f>
        <v>schwarz</v>
      </c>
      <c r="V15" s="57">
        <f>F41</f>
        <v>0</v>
      </c>
      <c r="W15" s="57">
        <f>G41</f>
        <v>0</v>
      </c>
      <c r="X15" s="93" t="s">
        <v>231</v>
      </c>
      <c r="Y15" s="93" t="s">
        <v>271</v>
      </c>
      <c r="Z15" s="95" t="s">
        <v>265</v>
      </c>
      <c r="AA15" s="95" t="s">
        <v>272</v>
      </c>
      <c r="AB15" s="95" t="s">
        <v>273</v>
      </c>
      <c r="AC15" s="95" t="s">
        <v>274</v>
      </c>
      <c r="AD15" s="95" t="s">
        <v>275</v>
      </c>
      <c r="AE15" s="95"/>
    </row>
    <row r="16" spans="1:31" ht="12.75" customHeight="1" x14ac:dyDescent="0.2">
      <c r="A16" s="52"/>
      <c r="B16" s="123"/>
      <c r="C16" s="74"/>
      <c r="D16" s="125"/>
      <c r="E16" s="80"/>
      <c r="F16" s="80"/>
      <c r="G16" s="84"/>
      <c r="H16" s="41">
        <v>6.4</v>
      </c>
      <c r="I16" s="42">
        <f t="shared" si="0"/>
        <v>7.6159999999999997</v>
      </c>
      <c r="J16" s="43" t="s">
        <v>48</v>
      </c>
      <c r="K16" s="43" t="s">
        <v>35</v>
      </c>
      <c r="L16" s="41">
        <v>5.5</v>
      </c>
      <c r="M16" s="41">
        <f t="shared" si="1"/>
        <v>6.5449999999999999</v>
      </c>
      <c r="N16" s="62"/>
      <c r="O16" s="61"/>
      <c r="P16" s="61"/>
      <c r="R16" s="57" t="str">
        <f>A44</f>
        <v>DKT15</v>
      </c>
      <c r="S16" s="57" t="str">
        <f>C44</f>
        <v>Premium Kinder Sweatjacke (STSK902) - Stick</v>
      </c>
      <c r="T16" s="57" t="s">
        <v>198</v>
      </c>
      <c r="U16" s="57" t="str">
        <f>E44</f>
        <v>schwarz</v>
      </c>
      <c r="V16" s="57">
        <f>F44</f>
        <v>0</v>
      </c>
      <c r="W16" s="57">
        <f>G44</f>
        <v>0</v>
      </c>
      <c r="X16" s="93" t="s">
        <v>232</v>
      </c>
      <c r="Y16" s="93" t="s">
        <v>271</v>
      </c>
      <c r="Z16" s="95" t="s">
        <v>265</v>
      </c>
      <c r="AA16" s="95" t="s">
        <v>272</v>
      </c>
      <c r="AB16" s="95" t="s">
        <v>273</v>
      </c>
      <c r="AC16" s="95" t="s">
        <v>274</v>
      </c>
      <c r="AD16" s="95" t="s">
        <v>275</v>
      </c>
    </row>
    <row r="17" spans="1:31" ht="25.5" x14ac:dyDescent="0.2">
      <c r="A17" s="50" t="s">
        <v>49</v>
      </c>
      <c r="B17" s="120" t="s">
        <v>50</v>
      </c>
      <c r="C17" s="76" t="s">
        <v>289</v>
      </c>
      <c r="D17" s="122" t="s">
        <v>51</v>
      </c>
      <c r="E17" s="81" t="s">
        <v>85</v>
      </c>
      <c r="F17" s="81" t="s">
        <v>119</v>
      </c>
      <c r="G17" s="85"/>
      <c r="H17" s="45">
        <v>13.1</v>
      </c>
      <c r="I17" s="46">
        <f t="shared" si="0"/>
        <v>15.588999999999999</v>
      </c>
      <c r="J17" s="47" t="s">
        <v>32</v>
      </c>
      <c r="K17" s="47" t="s">
        <v>33</v>
      </c>
      <c r="L17" s="45">
        <v>15</v>
      </c>
      <c r="M17" s="45">
        <f t="shared" si="1"/>
        <v>17.849999999999998</v>
      </c>
      <c r="N17" s="44">
        <f t="shared" ref="N17" si="12">ROUND((I17+M17),2)</f>
        <v>33.44</v>
      </c>
      <c r="O17" s="44">
        <f t="shared" ref="O17" si="13">ROUND((I18+M18),2)</f>
        <v>26.89</v>
      </c>
      <c r="P17" s="44">
        <f t="shared" ref="P17" si="14">ROUND((I19+M19),2)</f>
        <v>22.13</v>
      </c>
      <c r="R17" s="57" t="str">
        <f>A47</f>
        <v>DKT16</v>
      </c>
      <c r="S17" s="57" t="str">
        <f>C47</f>
        <v>Kinder T-Shirt (STTB938) - Flock</v>
      </c>
      <c r="T17" s="57" t="s">
        <v>185</v>
      </c>
      <c r="U17" s="57" t="str">
        <f>E47</f>
        <v>petrol</v>
      </c>
      <c r="V17" s="57">
        <f>F47</f>
        <v>0</v>
      </c>
      <c r="W17" s="57">
        <f>G47</f>
        <v>0</v>
      </c>
      <c r="X17" s="93" t="s">
        <v>233</v>
      </c>
      <c r="Y17" s="93" t="s">
        <v>260</v>
      </c>
      <c r="Z17" s="93" t="s">
        <v>261</v>
      </c>
      <c r="AA17" s="93" t="s">
        <v>262</v>
      </c>
      <c r="AB17" s="93" t="s">
        <v>263</v>
      </c>
      <c r="AC17" s="93" t="s">
        <v>264</v>
      </c>
    </row>
    <row r="18" spans="1:31" ht="12.75" customHeight="1" x14ac:dyDescent="0.2">
      <c r="A18" s="50"/>
      <c r="B18" s="120"/>
      <c r="C18" s="73"/>
      <c r="D18" s="122"/>
      <c r="E18" s="81"/>
      <c r="F18" s="81"/>
      <c r="G18" s="85"/>
      <c r="H18" s="45">
        <v>13.1</v>
      </c>
      <c r="I18" s="46">
        <f t="shared" si="0"/>
        <v>15.588999999999999</v>
      </c>
      <c r="J18" s="47" t="s">
        <v>32</v>
      </c>
      <c r="K18" s="47" t="s">
        <v>34</v>
      </c>
      <c r="L18" s="45">
        <v>9.5</v>
      </c>
      <c r="M18" s="45">
        <f t="shared" si="1"/>
        <v>11.305</v>
      </c>
      <c r="N18" s="62"/>
      <c r="O18" s="61"/>
      <c r="P18" s="61"/>
      <c r="R18" s="57" t="str">
        <f>A50</f>
        <v>DKT17</v>
      </c>
      <c r="S18" s="57" t="str">
        <f>C50</f>
        <v>Herren Zoodie (JH057) - Stick</v>
      </c>
      <c r="T18" s="57" t="s">
        <v>186</v>
      </c>
      <c r="U18" s="57" t="str">
        <f>E50</f>
        <v>schwarz</v>
      </c>
      <c r="V18" s="57">
        <f>F50</f>
        <v>0</v>
      </c>
      <c r="W18" s="57">
        <f>G50</f>
        <v>0</v>
      </c>
      <c r="X18" s="93" t="s">
        <v>234</v>
      </c>
      <c r="Y18" s="57" t="s">
        <v>225</v>
      </c>
      <c r="Z18" s="57" t="s">
        <v>172</v>
      </c>
      <c r="AA18" s="57" t="s">
        <v>171</v>
      </c>
      <c r="AB18" s="57" t="s">
        <v>226</v>
      </c>
      <c r="AC18" s="57" t="s">
        <v>227</v>
      </c>
    </row>
    <row r="19" spans="1:31" ht="12.75" customHeight="1" x14ac:dyDescent="0.2">
      <c r="A19" s="50"/>
      <c r="B19" s="120"/>
      <c r="C19" s="73"/>
      <c r="D19" s="122"/>
      <c r="E19" s="81"/>
      <c r="F19" s="81"/>
      <c r="G19" s="85"/>
      <c r="H19" s="45">
        <v>13.1</v>
      </c>
      <c r="I19" s="46">
        <f t="shared" si="0"/>
        <v>15.588999999999999</v>
      </c>
      <c r="J19" s="47" t="s">
        <v>32</v>
      </c>
      <c r="K19" s="47" t="s">
        <v>35</v>
      </c>
      <c r="L19" s="45">
        <v>5.5</v>
      </c>
      <c r="M19" s="45">
        <f t="shared" si="1"/>
        <v>6.5449999999999999</v>
      </c>
      <c r="N19" s="62"/>
      <c r="O19" s="61"/>
      <c r="P19" s="61"/>
      <c r="R19" s="57" t="str">
        <f>A53</f>
        <v>DKT18</v>
      </c>
      <c r="S19" s="57" t="str">
        <f>C53</f>
        <v>Damen Zoodie (JH057F) - Stick</v>
      </c>
      <c r="T19" s="57" t="s">
        <v>187</v>
      </c>
      <c r="U19" s="57" t="str">
        <f>E53</f>
        <v>schwarz</v>
      </c>
      <c r="V19" s="57">
        <f>F53</f>
        <v>0</v>
      </c>
      <c r="W19" s="57">
        <f>G53</f>
        <v>0</v>
      </c>
      <c r="X19" s="93" t="s">
        <v>235</v>
      </c>
      <c r="Y19" s="57" t="s">
        <v>225</v>
      </c>
      <c r="Z19" s="57" t="s">
        <v>172</v>
      </c>
      <c r="AA19" s="57" t="s">
        <v>171</v>
      </c>
      <c r="AB19" s="57" t="s">
        <v>226</v>
      </c>
      <c r="AC19" s="57" t="s">
        <v>227</v>
      </c>
    </row>
    <row r="20" spans="1:31" ht="25.5" x14ac:dyDescent="0.2">
      <c r="A20" s="52" t="s">
        <v>52</v>
      </c>
      <c r="B20" s="123" t="s">
        <v>53</v>
      </c>
      <c r="C20" s="91" t="s">
        <v>290</v>
      </c>
      <c r="D20" s="125" t="s">
        <v>54</v>
      </c>
      <c r="E20" s="80" t="s">
        <v>85</v>
      </c>
      <c r="F20" s="80"/>
      <c r="G20" s="84"/>
      <c r="H20" s="41">
        <v>22.7</v>
      </c>
      <c r="I20" s="42">
        <f t="shared" si="0"/>
        <v>27.012999999999998</v>
      </c>
      <c r="J20" s="43" t="s">
        <v>32</v>
      </c>
      <c r="K20" s="43" t="s">
        <v>33</v>
      </c>
      <c r="L20" s="41">
        <v>15</v>
      </c>
      <c r="M20" s="41">
        <f t="shared" si="1"/>
        <v>17.849999999999998</v>
      </c>
      <c r="N20" s="44">
        <f t="shared" ref="N20" si="15">ROUND((I20+M20),2)</f>
        <v>44.86</v>
      </c>
      <c r="O20" s="44">
        <f t="shared" ref="O20" si="16">ROUND((I21+M21),2)</f>
        <v>38.32</v>
      </c>
      <c r="P20" s="44">
        <f t="shared" ref="P20" si="17">ROUND((I22+M22),2)</f>
        <v>33.56</v>
      </c>
      <c r="R20" s="57" t="str">
        <f>A56</f>
        <v>DKT19</v>
      </c>
      <c r="S20" s="57" t="str">
        <f>C56</f>
        <v>College Jacke (JH043K) - Stick</v>
      </c>
      <c r="T20" s="57" t="s">
        <v>177</v>
      </c>
      <c r="U20" s="57" t="str">
        <f>E56</f>
        <v>schwarz/weiß</v>
      </c>
      <c r="V20" s="57">
        <f>F56</f>
        <v>0</v>
      </c>
      <c r="W20" s="57">
        <f>G56</f>
        <v>0</v>
      </c>
      <c r="X20" s="93" t="s">
        <v>236</v>
      </c>
      <c r="Y20" s="93" t="s">
        <v>271</v>
      </c>
      <c r="Z20" s="95" t="s">
        <v>265</v>
      </c>
      <c r="AA20" s="95" t="s">
        <v>272</v>
      </c>
      <c r="AB20" s="95" t="s">
        <v>273</v>
      </c>
      <c r="AC20" s="95" t="s">
        <v>274</v>
      </c>
      <c r="AD20" s="95" t="s">
        <v>275</v>
      </c>
    </row>
    <row r="21" spans="1:31" ht="12.75" customHeight="1" x14ac:dyDescent="0.2">
      <c r="A21" s="52"/>
      <c r="B21" s="123"/>
      <c r="C21" s="74"/>
      <c r="D21" s="125"/>
      <c r="E21" s="80"/>
      <c r="F21" s="80"/>
      <c r="G21" s="84"/>
      <c r="H21" s="41">
        <v>22.7</v>
      </c>
      <c r="I21" s="42">
        <f t="shared" si="0"/>
        <v>27.012999999999998</v>
      </c>
      <c r="J21" s="43" t="s">
        <v>32</v>
      </c>
      <c r="K21" s="43" t="s">
        <v>34</v>
      </c>
      <c r="L21" s="41">
        <v>9.5</v>
      </c>
      <c r="M21" s="41">
        <f t="shared" si="1"/>
        <v>11.305</v>
      </c>
      <c r="N21" s="62"/>
      <c r="O21" s="61"/>
      <c r="P21" s="61"/>
      <c r="R21" s="57" t="str">
        <f>A59</f>
        <v>DKT20</v>
      </c>
      <c r="S21" s="57" t="str">
        <f>C59</f>
        <v>Kinder Bodywarmer (RT37J) - Stick</v>
      </c>
      <c r="T21" s="57" t="s">
        <v>188</v>
      </c>
      <c r="U21" s="57" t="str">
        <f>E59</f>
        <v>grau</v>
      </c>
      <c r="V21" s="57">
        <f>F59</f>
        <v>0</v>
      </c>
      <c r="W21" s="57">
        <f>G59</f>
        <v>0</v>
      </c>
      <c r="X21" s="93" t="s">
        <v>237</v>
      </c>
      <c r="Y21" s="95" t="s">
        <v>265</v>
      </c>
      <c r="Z21" s="95" t="s">
        <v>266</v>
      </c>
      <c r="AA21" s="95" t="s">
        <v>267</v>
      </c>
      <c r="AB21" s="95" t="s">
        <v>268</v>
      </c>
      <c r="AC21" s="95" t="s">
        <v>269</v>
      </c>
      <c r="AD21" s="95" t="s">
        <v>270</v>
      </c>
      <c r="AE21" s="94"/>
    </row>
    <row r="22" spans="1:31" ht="12.75" customHeight="1" x14ac:dyDescent="0.2">
      <c r="A22" s="52"/>
      <c r="B22" s="123"/>
      <c r="C22" s="74"/>
      <c r="D22" s="125"/>
      <c r="E22" s="80"/>
      <c r="F22" s="80"/>
      <c r="G22" s="84"/>
      <c r="H22" s="41">
        <v>22.7</v>
      </c>
      <c r="I22" s="42">
        <f t="shared" si="0"/>
        <v>27.012999999999998</v>
      </c>
      <c r="J22" s="43" t="s">
        <v>32</v>
      </c>
      <c r="K22" s="43" t="s">
        <v>35</v>
      </c>
      <c r="L22" s="41">
        <v>5.5</v>
      </c>
      <c r="M22" s="41">
        <f t="shared" si="1"/>
        <v>6.5449999999999999</v>
      </c>
      <c r="N22" s="62"/>
      <c r="O22" s="61"/>
      <c r="P22" s="61"/>
      <c r="R22" s="57" t="str">
        <f>A65</f>
        <v>DKT21</v>
      </c>
      <c r="S22" s="57" t="str">
        <f>C65</f>
        <v>Bodywarmer (RT37A) - Stick</v>
      </c>
      <c r="T22" s="57" t="s">
        <v>100</v>
      </c>
      <c r="U22" s="57" t="str">
        <f>E65</f>
        <v>schwarz</v>
      </c>
      <c r="V22" s="57">
        <f>F65</f>
        <v>0</v>
      </c>
      <c r="W22" s="57">
        <f>G65</f>
        <v>0</v>
      </c>
      <c r="X22" s="93" t="s">
        <v>238</v>
      </c>
      <c r="Y22" s="93" t="s">
        <v>257</v>
      </c>
      <c r="Z22" s="57" t="s">
        <v>225</v>
      </c>
      <c r="AA22" s="57" t="s">
        <v>172</v>
      </c>
      <c r="AB22" s="57" t="s">
        <v>171</v>
      </c>
      <c r="AC22" s="57" t="s">
        <v>226</v>
      </c>
      <c r="AD22" s="57" t="s">
        <v>227</v>
      </c>
      <c r="AE22" s="93" t="s">
        <v>258</v>
      </c>
    </row>
    <row r="23" spans="1:31" ht="25.5" x14ac:dyDescent="0.2">
      <c r="A23" s="50" t="s">
        <v>55</v>
      </c>
      <c r="B23" s="120" t="s">
        <v>56</v>
      </c>
      <c r="C23" s="90" t="s">
        <v>291</v>
      </c>
      <c r="D23" s="122" t="s">
        <v>57</v>
      </c>
      <c r="E23" s="81" t="s">
        <v>85</v>
      </c>
      <c r="F23" s="81"/>
      <c r="G23" s="85"/>
      <c r="H23" s="45">
        <v>25</v>
      </c>
      <c r="I23" s="46">
        <f t="shared" si="0"/>
        <v>29.75</v>
      </c>
      <c r="J23" s="47" t="s">
        <v>32</v>
      </c>
      <c r="K23" s="47" t="s">
        <v>33</v>
      </c>
      <c r="L23" s="45">
        <v>15</v>
      </c>
      <c r="M23" s="45">
        <f t="shared" si="1"/>
        <v>17.849999999999998</v>
      </c>
      <c r="N23" s="44">
        <f t="shared" ref="N23" si="18">ROUND((I23+M23),2)</f>
        <v>47.6</v>
      </c>
      <c r="O23" s="44">
        <f t="shared" ref="O23" si="19">ROUND((I24+M24),2)</f>
        <v>41.06</v>
      </c>
      <c r="P23" s="44">
        <f t="shared" ref="P23" si="20">ROUND((I25+M25),2)</f>
        <v>36.299999999999997</v>
      </c>
      <c r="R23" s="57" t="str">
        <f t="shared" ref="R23:R29" si="21">A68</f>
        <v>DKT22</v>
      </c>
      <c r="S23" s="57" t="str">
        <f t="shared" ref="S23:S29" si="22">C68</f>
        <v>Beutel (BG10) - Flex</v>
      </c>
      <c r="T23" s="57" t="s">
        <v>104</v>
      </c>
      <c r="U23" s="57" t="str">
        <f>E68</f>
        <v>petrol</v>
      </c>
      <c r="V23" s="57">
        <f>F68</f>
        <v>0</v>
      </c>
      <c r="W23" s="57">
        <f t="shared" ref="U23:W29" si="23">G68</f>
        <v>0</v>
      </c>
      <c r="X23" s="93" t="s">
        <v>239</v>
      </c>
      <c r="Y23" s="93" t="s">
        <v>276</v>
      </c>
    </row>
    <row r="24" spans="1:31" ht="12.75" customHeight="1" x14ac:dyDescent="0.2">
      <c r="A24" s="50"/>
      <c r="B24" s="120"/>
      <c r="C24" s="73"/>
      <c r="D24" s="122"/>
      <c r="E24" s="81"/>
      <c r="F24" s="81"/>
      <c r="G24" s="85"/>
      <c r="H24" s="45">
        <v>25</v>
      </c>
      <c r="I24" s="46">
        <f t="shared" si="0"/>
        <v>29.75</v>
      </c>
      <c r="J24" s="47" t="s">
        <v>32</v>
      </c>
      <c r="K24" s="47" t="s">
        <v>34</v>
      </c>
      <c r="L24" s="45">
        <v>9.5</v>
      </c>
      <c r="M24" s="45">
        <f t="shared" si="1"/>
        <v>11.305</v>
      </c>
      <c r="N24" s="62"/>
      <c r="O24" s="61"/>
      <c r="P24" s="61"/>
      <c r="R24" s="57" t="str">
        <f t="shared" si="21"/>
        <v>DKT23</v>
      </c>
      <c r="S24" s="57" t="str">
        <f t="shared" si="22"/>
        <v>Brotdose</v>
      </c>
      <c r="T24" s="57" t="s">
        <v>109</v>
      </c>
      <c r="U24" s="57" t="str">
        <f t="shared" si="23"/>
        <v>blau</v>
      </c>
      <c r="V24" s="57">
        <f t="shared" si="23"/>
        <v>0</v>
      </c>
      <c r="W24" s="57">
        <f t="shared" si="23"/>
        <v>0</v>
      </c>
      <c r="X24" s="93" t="s">
        <v>240</v>
      </c>
      <c r="Y24" s="93" t="s">
        <v>276</v>
      </c>
    </row>
    <row r="25" spans="1:31" ht="12.75" customHeight="1" x14ac:dyDescent="0.2">
      <c r="A25" s="50"/>
      <c r="B25" s="120"/>
      <c r="C25" s="73"/>
      <c r="D25" s="122"/>
      <c r="E25" s="81"/>
      <c r="F25" s="81"/>
      <c r="G25" s="85"/>
      <c r="H25" s="45">
        <v>25</v>
      </c>
      <c r="I25" s="46">
        <f t="shared" si="0"/>
        <v>29.75</v>
      </c>
      <c r="J25" s="47" t="s">
        <v>32</v>
      </c>
      <c r="K25" s="47" t="s">
        <v>35</v>
      </c>
      <c r="L25" s="45">
        <v>5.5</v>
      </c>
      <c r="M25" s="45">
        <f t="shared" si="1"/>
        <v>6.5449999999999999</v>
      </c>
      <c r="N25" s="62"/>
      <c r="O25" s="61"/>
      <c r="P25" s="61"/>
      <c r="R25" s="57" t="str">
        <f t="shared" si="21"/>
        <v>DKT24</v>
      </c>
      <c r="S25" s="57" t="str">
        <f t="shared" si="22"/>
        <v>Federmappe inkl. Inhalt</v>
      </c>
      <c r="T25" s="57" t="s">
        <v>199</v>
      </c>
      <c r="U25" s="57" t="str">
        <f t="shared" si="23"/>
        <v>Foto/schwarz</v>
      </c>
      <c r="V25" s="57">
        <f t="shared" si="23"/>
        <v>0</v>
      </c>
      <c r="W25" s="57">
        <f t="shared" si="23"/>
        <v>0</v>
      </c>
      <c r="X25" s="93" t="s">
        <v>241</v>
      </c>
      <c r="Y25" s="93" t="s">
        <v>276</v>
      </c>
    </row>
    <row r="26" spans="1:31" ht="38.25" x14ac:dyDescent="0.2">
      <c r="A26" s="52" t="s">
        <v>58</v>
      </c>
      <c r="B26" s="123" t="s">
        <v>59</v>
      </c>
      <c r="C26" s="91" t="s">
        <v>292</v>
      </c>
      <c r="D26" s="125" t="s">
        <v>60</v>
      </c>
      <c r="E26" s="80" t="s">
        <v>85</v>
      </c>
      <c r="F26" s="80"/>
      <c r="G26" s="84"/>
      <c r="H26" s="41">
        <v>29.1</v>
      </c>
      <c r="I26" s="42">
        <f t="shared" si="0"/>
        <v>34.628999999999998</v>
      </c>
      <c r="J26" s="43" t="s">
        <v>32</v>
      </c>
      <c r="K26" s="43" t="s">
        <v>33</v>
      </c>
      <c r="L26" s="41">
        <v>15</v>
      </c>
      <c r="M26" s="41">
        <f t="shared" si="1"/>
        <v>17.849999999999998</v>
      </c>
      <c r="N26" s="44">
        <f t="shared" ref="N26" si="24">ROUND((I26+M26),2)</f>
        <v>52.48</v>
      </c>
      <c r="O26" s="44">
        <f t="shared" ref="O26" si="25">ROUND((I27+M27),2)</f>
        <v>45.93</v>
      </c>
      <c r="P26" s="44">
        <f t="shared" ref="P26" si="26">ROUND((I28+M28),2)</f>
        <v>41.17</v>
      </c>
      <c r="R26" s="57" t="str">
        <f t="shared" si="21"/>
        <v>DKT25</v>
      </c>
      <c r="S26" s="57" t="str">
        <f t="shared" si="22"/>
        <v>Alu-Lesezeichen 32x128mm</v>
      </c>
      <c r="T26" s="57" t="s">
        <v>179</v>
      </c>
      <c r="U26" s="57" t="str">
        <f t="shared" si="23"/>
        <v>weiß</v>
      </c>
      <c r="V26" s="57">
        <f t="shared" si="23"/>
        <v>0</v>
      </c>
      <c r="W26" s="57">
        <f t="shared" si="23"/>
        <v>0</v>
      </c>
      <c r="X26" s="93" t="s">
        <v>242</v>
      </c>
      <c r="Y26" s="93" t="s">
        <v>276</v>
      </c>
    </row>
    <row r="27" spans="1:31" ht="12.75" customHeight="1" x14ac:dyDescent="0.2">
      <c r="A27" s="52"/>
      <c r="B27" s="123"/>
      <c r="C27" s="74"/>
      <c r="D27" s="125"/>
      <c r="E27" s="80"/>
      <c r="F27" s="80"/>
      <c r="G27" s="84"/>
      <c r="H27" s="41">
        <v>29.1</v>
      </c>
      <c r="I27" s="42">
        <f t="shared" si="0"/>
        <v>34.628999999999998</v>
      </c>
      <c r="J27" s="43" t="s">
        <v>32</v>
      </c>
      <c r="K27" s="43" t="s">
        <v>34</v>
      </c>
      <c r="L27" s="41">
        <v>9.5</v>
      </c>
      <c r="M27" s="41">
        <f t="shared" si="1"/>
        <v>11.305</v>
      </c>
      <c r="N27" s="62"/>
      <c r="O27" s="61"/>
      <c r="P27" s="61"/>
      <c r="R27" s="57" t="str">
        <f t="shared" si="21"/>
        <v>DKT26</v>
      </c>
      <c r="S27" s="57" t="str">
        <f t="shared" si="22"/>
        <v>Edelstahl-Trinkflasche 600ml</v>
      </c>
      <c r="T27" s="57" t="s">
        <v>178</v>
      </c>
      <c r="U27" s="57" t="str">
        <f t="shared" si="23"/>
        <v>weiß</v>
      </c>
      <c r="V27" s="57">
        <f t="shared" si="23"/>
        <v>0</v>
      </c>
      <c r="W27" s="57">
        <f t="shared" si="23"/>
        <v>0</v>
      </c>
      <c r="X27" s="93" t="s">
        <v>243</v>
      </c>
      <c r="Y27" s="93" t="s">
        <v>276</v>
      </c>
    </row>
    <row r="28" spans="1:31" ht="12.75" customHeight="1" x14ac:dyDescent="0.2">
      <c r="A28" s="52"/>
      <c r="B28" s="123"/>
      <c r="C28" s="74"/>
      <c r="D28" s="125"/>
      <c r="E28" s="80"/>
      <c r="F28" s="80"/>
      <c r="G28" s="84"/>
      <c r="H28" s="41">
        <v>29.1</v>
      </c>
      <c r="I28" s="42">
        <f t="shared" si="0"/>
        <v>34.628999999999998</v>
      </c>
      <c r="J28" s="43" t="s">
        <v>32</v>
      </c>
      <c r="K28" s="43" t="s">
        <v>35</v>
      </c>
      <c r="L28" s="41">
        <v>5.5</v>
      </c>
      <c r="M28" s="41">
        <f t="shared" si="1"/>
        <v>6.5449999999999999</v>
      </c>
      <c r="N28" s="62"/>
      <c r="O28" s="61"/>
      <c r="P28" s="61"/>
      <c r="R28" s="57" t="str">
        <f t="shared" si="21"/>
        <v>DKT27</v>
      </c>
      <c r="S28" s="57" t="str">
        <f t="shared" si="22"/>
        <v>Beanie (CB361) - Flex</v>
      </c>
      <c r="T28" s="57" t="s">
        <v>121</v>
      </c>
      <c r="U28" s="57" t="str">
        <f t="shared" si="23"/>
        <v>schwarz</v>
      </c>
      <c r="V28" s="57" t="str">
        <f t="shared" si="23"/>
        <v>weiß</v>
      </c>
      <c r="W28" s="57" t="str">
        <f t="shared" si="23"/>
        <v>grau</v>
      </c>
      <c r="X28" s="93" t="s">
        <v>244</v>
      </c>
      <c r="Y28" s="93" t="s">
        <v>276</v>
      </c>
    </row>
    <row r="29" spans="1:31" ht="25.5" x14ac:dyDescent="0.2">
      <c r="A29" s="139" t="s">
        <v>61</v>
      </c>
      <c r="B29" s="120" t="s">
        <v>62</v>
      </c>
      <c r="C29" s="90" t="s">
        <v>293</v>
      </c>
      <c r="D29" s="122" t="s">
        <v>63</v>
      </c>
      <c r="E29" s="81" t="s">
        <v>149</v>
      </c>
      <c r="F29" s="81"/>
      <c r="G29" s="85"/>
      <c r="H29" s="45">
        <v>5.4</v>
      </c>
      <c r="I29" s="46">
        <f t="shared" si="0"/>
        <v>6.4260000000000002</v>
      </c>
      <c r="J29" s="47" t="s">
        <v>48</v>
      </c>
      <c r="K29" s="47" t="s">
        <v>33</v>
      </c>
      <c r="L29" s="45">
        <v>11.85</v>
      </c>
      <c r="M29" s="45">
        <f t="shared" si="1"/>
        <v>14.1015</v>
      </c>
      <c r="N29" s="44">
        <f t="shared" ref="N29" si="27">ROUND((I29+M29),2)</f>
        <v>20.53</v>
      </c>
      <c r="O29" s="44">
        <f t="shared" ref="O29" si="28">ROUND((I30+M30),2)</f>
        <v>15.77</v>
      </c>
      <c r="P29" s="44">
        <f t="shared" ref="P29" si="29">ROUND((I31+M31),2)</f>
        <v>11.19</v>
      </c>
      <c r="R29" s="57" t="str">
        <f t="shared" si="21"/>
        <v>DKT28</v>
      </c>
      <c r="S29" s="57" t="str">
        <f t="shared" si="22"/>
        <v>Starter Kinder Sweatjacke (F401k) - Stick</v>
      </c>
      <c r="T29" s="57" t="s">
        <v>200</v>
      </c>
      <c r="U29" s="57" t="str">
        <f t="shared" si="23"/>
        <v>schwarz</v>
      </c>
      <c r="V29" s="57">
        <f t="shared" si="23"/>
        <v>0</v>
      </c>
      <c r="W29" s="57">
        <f t="shared" si="23"/>
        <v>0</v>
      </c>
      <c r="X29" s="93" t="s">
        <v>245</v>
      </c>
      <c r="Y29" s="95" t="s">
        <v>265</v>
      </c>
      <c r="Z29" s="95" t="s">
        <v>272</v>
      </c>
      <c r="AA29" s="95" t="s">
        <v>273</v>
      </c>
      <c r="AB29" s="95" t="s">
        <v>274</v>
      </c>
      <c r="AC29" s="95" t="s">
        <v>275</v>
      </c>
    </row>
    <row r="30" spans="1:31" ht="12.75" customHeight="1" x14ac:dyDescent="0.2">
      <c r="A30" s="50"/>
      <c r="B30" s="120"/>
      <c r="C30" s="73"/>
      <c r="D30" s="122"/>
      <c r="E30" s="81"/>
      <c r="F30" s="81"/>
      <c r="G30" s="85"/>
      <c r="H30" s="45">
        <v>5.4</v>
      </c>
      <c r="I30" s="46">
        <f t="shared" si="0"/>
        <v>6.4260000000000002</v>
      </c>
      <c r="J30" s="47" t="s">
        <v>48</v>
      </c>
      <c r="K30" s="47" t="s">
        <v>34</v>
      </c>
      <c r="L30" s="45">
        <v>7.85</v>
      </c>
      <c r="M30" s="45">
        <f t="shared" si="1"/>
        <v>9.3414999999999999</v>
      </c>
      <c r="N30" s="62"/>
      <c r="O30" s="61"/>
      <c r="P30" s="61"/>
      <c r="R30" s="57" t="str">
        <f>A77</f>
        <v>DKT29</v>
      </c>
      <c r="S30" s="57" t="str">
        <f>C77</f>
        <v>Starter Kinder Hoodie (F421k) - Stick</v>
      </c>
      <c r="T30" s="57" t="s">
        <v>201</v>
      </c>
      <c r="U30" s="57" t="str">
        <f>E77</f>
        <v>schwarz</v>
      </c>
      <c r="V30" s="57">
        <f>F77</f>
        <v>0</v>
      </c>
      <c r="W30" s="57">
        <f>G77</f>
        <v>0</v>
      </c>
      <c r="X30" s="93" t="s">
        <v>246</v>
      </c>
      <c r="Y30" s="95" t="s">
        <v>265</v>
      </c>
      <c r="Z30" s="95" t="s">
        <v>272</v>
      </c>
      <c r="AA30" s="95" t="s">
        <v>273</v>
      </c>
      <c r="AB30" s="95" t="s">
        <v>274</v>
      </c>
      <c r="AC30" s="95" t="s">
        <v>275</v>
      </c>
    </row>
    <row r="31" spans="1:31" ht="12.75" customHeight="1" x14ac:dyDescent="0.2">
      <c r="A31" s="50"/>
      <c r="B31" s="120"/>
      <c r="C31" s="73"/>
      <c r="D31" s="122"/>
      <c r="E31" s="81"/>
      <c r="F31" s="81"/>
      <c r="G31" s="85"/>
      <c r="H31" s="45">
        <v>5.4</v>
      </c>
      <c r="I31" s="46">
        <f t="shared" si="0"/>
        <v>6.4260000000000002</v>
      </c>
      <c r="J31" s="47" t="s">
        <v>48</v>
      </c>
      <c r="K31" s="47" t="s">
        <v>35</v>
      </c>
      <c r="L31" s="45">
        <v>4</v>
      </c>
      <c r="M31" s="45">
        <f t="shared" si="1"/>
        <v>4.76</v>
      </c>
      <c r="N31" s="62"/>
      <c r="O31" s="61"/>
      <c r="P31" s="61"/>
      <c r="R31" s="57" t="str">
        <f>A80</f>
        <v>DKT30</v>
      </c>
      <c r="S31" s="57" t="str">
        <f>C80</f>
        <v>Starter Kinder Pullover (F401N) - Stick</v>
      </c>
      <c r="T31" s="57" t="s">
        <v>202</v>
      </c>
      <c r="U31" s="57" t="str">
        <f>E80</f>
        <v>schwarz</v>
      </c>
      <c r="V31" s="57">
        <f>F80</f>
        <v>0</v>
      </c>
      <c r="W31" s="57">
        <f>G80</f>
        <v>0</v>
      </c>
      <c r="X31" s="93" t="s">
        <v>247</v>
      </c>
      <c r="Y31" s="95" t="s">
        <v>265</v>
      </c>
      <c r="Z31" s="95" t="s">
        <v>272</v>
      </c>
      <c r="AA31" s="95" t="s">
        <v>273</v>
      </c>
      <c r="AB31" s="95" t="s">
        <v>274</v>
      </c>
      <c r="AC31" s="95" t="s">
        <v>275</v>
      </c>
    </row>
    <row r="32" spans="1:31" ht="25.5" x14ac:dyDescent="0.2">
      <c r="A32" s="52" t="s">
        <v>64</v>
      </c>
      <c r="B32" s="123" t="s">
        <v>65</v>
      </c>
      <c r="C32" s="91" t="s">
        <v>294</v>
      </c>
      <c r="D32" s="125" t="s">
        <v>66</v>
      </c>
      <c r="E32" s="80" t="s">
        <v>149</v>
      </c>
      <c r="F32" s="80"/>
      <c r="G32" s="84"/>
      <c r="H32" s="41">
        <v>6.4</v>
      </c>
      <c r="I32" s="42">
        <f t="shared" si="0"/>
        <v>7.6159999999999997</v>
      </c>
      <c r="J32" s="43" t="s">
        <v>48</v>
      </c>
      <c r="K32" s="48" t="s">
        <v>33</v>
      </c>
      <c r="L32" s="49">
        <v>11.85</v>
      </c>
      <c r="M32" s="49">
        <f t="shared" si="1"/>
        <v>14.1015</v>
      </c>
      <c r="N32" s="44">
        <f t="shared" ref="N32" si="30">ROUND((I32+M32),2)</f>
        <v>21.72</v>
      </c>
      <c r="O32" s="44">
        <f t="shared" ref="O32" si="31">ROUND((I33+M33),2)</f>
        <v>16.96</v>
      </c>
      <c r="P32" s="44">
        <f t="shared" ref="P32" si="32">ROUND((I34+M34),2)</f>
        <v>12.38</v>
      </c>
      <c r="R32" s="57" t="str">
        <f>A83</f>
        <v>DKT31</v>
      </c>
      <c r="S32" s="57" t="str">
        <f>C83</f>
        <v>Starter Herren Sweatjacke (F401N) - Stick</v>
      </c>
      <c r="T32" s="57" t="s">
        <v>203</v>
      </c>
      <c r="U32" s="57" t="str">
        <f>E83</f>
        <v>schwarz</v>
      </c>
      <c r="V32" s="57">
        <f>F83</f>
        <v>0</v>
      </c>
      <c r="W32" s="57">
        <f>G83</f>
        <v>0</v>
      </c>
      <c r="X32" s="93" t="s">
        <v>248</v>
      </c>
      <c r="Y32" s="57" t="s">
        <v>225</v>
      </c>
      <c r="Z32" s="57" t="s">
        <v>172</v>
      </c>
      <c r="AA32" s="57" t="s">
        <v>171</v>
      </c>
      <c r="AB32" s="57" t="s">
        <v>226</v>
      </c>
      <c r="AC32" s="57" t="s">
        <v>227</v>
      </c>
    </row>
    <row r="33" spans="1:30" ht="12.75" customHeight="1" x14ac:dyDescent="0.2">
      <c r="A33" s="52"/>
      <c r="B33" s="123"/>
      <c r="C33" s="74"/>
      <c r="D33" s="125"/>
      <c r="E33" s="80"/>
      <c r="F33" s="80"/>
      <c r="G33" s="84"/>
      <c r="H33" s="41">
        <v>6.4</v>
      </c>
      <c r="I33" s="42">
        <f t="shared" si="0"/>
        <v>7.6159999999999997</v>
      </c>
      <c r="J33" s="43" t="s">
        <v>48</v>
      </c>
      <c r="K33" s="48" t="s">
        <v>34</v>
      </c>
      <c r="L33" s="49">
        <v>7.85</v>
      </c>
      <c r="M33" s="49">
        <f t="shared" si="1"/>
        <v>9.3414999999999999</v>
      </c>
      <c r="N33" s="62"/>
      <c r="O33" s="61"/>
      <c r="P33" s="61"/>
      <c r="R33" s="57" t="str">
        <f>A86</f>
        <v>DKT32</v>
      </c>
      <c r="S33" s="57" t="str">
        <f>C86</f>
        <v>Starter Herren Hoodie (F421N) - Stick</v>
      </c>
      <c r="T33" s="57" t="s">
        <v>204</v>
      </c>
      <c r="U33" s="57" t="str">
        <f>E86</f>
        <v>schwarz</v>
      </c>
      <c r="V33" s="57">
        <f>F86</f>
        <v>0</v>
      </c>
      <c r="W33" s="57">
        <f>G86</f>
        <v>0</v>
      </c>
      <c r="X33" s="93" t="s">
        <v>249</v>
      </c>
      <c r="Y33" s="57" t="s">
        <v>225</v>
      </c>
      <c r="Z33" s="57" t="s">
        <v>172</v>
      </c>
      <c r="AA33" s="57" t="s">
        <v>171</v>
      </c>
      <c r="AB33" s="57" t="s">
        <v>226</v>
      </c>
      <c r="AC33" s="57" t="s">
        <v>227</v>
      </c>
    </row>
    <row r="34" spans="1:30" ht="12.75" customHeight="1" x14ac:dyDescent="0.2">
      <c r="A34" s="52"/>
      <c r="B34" s="123"/>
      <c r="C34" s="74"/>
      <c r="D34" s="125"/>
      <c r="E34" s="80"/>
      <c r="F34" s="80"/>
      <c r="G34" s="84"/>
      <c r="H34" s="41">
        <v>6.4</v>
      </c>
      <c r="I34" s="42">
        <f t="shared" si="0"/>
        <v>7.6159999999999997</v>
      </c>
      <c r="J34" s="43" t="s">
        <v>48</v>
      </c>
      <c r="K34" s="48" t="s">
        <v>35</v>
      </c>
      <c r="L34" s="49">
        <v>4</v>
      </c>
      <c r="M34" s="49">
        <f t="shared" si="1"/>
        <v>4.76</v>
      </c>
      <c r="N34" s="62"/>
      <c r="O34" s="61"/>
      <c r="P34" s="61"/>
      <c r="R34" s="57" t="str">
        <f>A89</f>
        <v>DKT33</v>
      </c>
      <c r="S34" s="57" t="str">
        <f>C89</f>
        <v>Starter Herren Pullover (F324N) - Stick</v>
      </c>
      <c r="T34" s="57" t="s">
        <v>205</v>
      </c>
      <c r="U34" s="57" t="str">
        <f>E89</f>
        <v>schwarz</v>
      </c>
      <c r="V34" s="57">
        <f>F89</f>
        <v>0</v>
      </c>
      <c r="W34" s="57">
        <f>G89</f>
        <v>0</v>
      </c>
      <c r="X34" s="93" t="s">
        <v>250</v>
      </c>
      <c r="Y34" s="57" t="s">
        <v>225</v>
      </c>
      <c r="Z34" s="57" t="s">
        <v>172</v>
      </c>
      <c r="AA34" s="57" t="s">
        <v>171</v>
      </c>
      <c r="AB34" s="57" t="s">
        <v>226</v>
      </c>
      <c r="AC34" s="57" t="s">
        <v>227</v>
      </c>
    </row>
    <row r="35" spans="1:30" ht="25.5" x14ac:dyDescent="0.2">
      <c r="A35" s="50" t="s">
        <v>67</v>
      </c>
      <c r="B35" s="120" t="s">
        <v>68</v>
      </c>
      <c r="C35" s="90" t="s">
        <v>295</v>
      </c>
      <c r="D35" s="122" t="s">
        <v>69</v>
      </c>
      <c r="E35" s="81" t="s">
        <v>149</v>
      </c>
      <c r="F35" s="81"/>
      <c r="G35" s="85"/>
      <c r="H35" s="45">
        <v>6.4</v>
      </c>
      <c r="I35" s="46">
        <f t="shared" si="0"/>
        <v>7.6159999999999997</v>
      </c>
      <c r="J35" s="47" t="s">
        <v>48</v>
      </c>
      <c r="K35" s="47" t="s">
        <v>33</v>
      </c>
      <c r="L35" s="45">
        <v>11.85</v>
      </c>
      <c r="M35" s="45">
        <f t="shared" si="1"/>
        <v>14.1015</v>
      </c>
      <c r="N35" s="44">
        <f t="shared" ref="N35" si="33">ROUND((I35+M35),2)</f>
        <v>21.72</v>
      </c>
      <c r="O35" s="44">
        <f t="shared" ref="O35" si="34">ROUND((I36+M36),2)</f>
        <v>16.96</v>
      </c>
      <c r="P35" s="44">
        <f t="shared" ref="P35" si="35">ROUND((I37+M37),2)</f>
        <v>12.38</v>
      </c>
      <c r="R35" s="57" t="str">
        <f>A92</f>
        <v>DKT34</v>
      </c>
      <c r="S35" s="57" t="str">
        <f>C92</f>
        <v>Kinder Langarmshirt (F240k) - Flex</v>
      </c>
      <c r="T35" s="57" t="s">
        <v>206</v>
      </c>
      <c r="U35" s="57" t="str">
        <f>E92</f>
        <v>schwarz</v>
      </c>
      <c r="V35" s="57">
        <f>F92</f>
        <v>0</v>
      </c>
      <c r="W35" s="57">
        <f>G92</f>
        <v>0</v>
      </c>
      <c r="X35" s="93" t="s">
        <v>251</v>
      </c>
      <c r="Y35" s="95" t="s">
        <v>265</v>
      </c>
      <c r="Z35" s="95" t="s">
        <v>272</v>
      </c>
      <c r="AA35" s="95" t="s">
        <v>273</v>
      </c>
      <c r="AB35" s="95" t="s">
        <v>274</v>
      </c>
      <c r="AC35" s="95" t="s">
        <v>275</v>
      </c>
    </row>
    <row r="36" spans="1:30" ht="12.75" customHeight="1" x14ac:dyDescent="0.2">
      <c r="A36" s="50"/>
      <c r="B36" s="120"/>
      <c r="C36" s="73"/>
      <c r="D36" s="122"/>
      <c r="E36" s="81"/>
      <c r="F36" s="81"/>
      <c r="G36" s="85"/>
      <c r="H36" s="45">
        <v>6.4</v>
      </c>
      <c r="I36" s="46">
        <f t="shared" si="0"/>
        <v>7.6159999999999997</v>
      </c>
      <c r="J36" s="47" t="s">
        <v>48</v>
      </c>
      <c r="K36" s="47" t="s">
        <v>34</v>
      </c>
      <c r="L36" s="45">
        <v>7.85</v>
      </c>
      <c r="M36" s="45">
        <f t="shared" si="1"/>
        <v>9.3414999999999999</v>
      </c>
      <c r="N36" s="62"/>
      <c r="O36" s="61"/>
      <c r="P36" s="61"/>
      <c r="R36" s="57" t="str">
        <f>A95</f>
        <v>DKT35</v>
      </c>
      <c r="S36" s="57" t="str">
        <f>C95</f>
        <v>Starter Herren Langarmshirt (F240) - Flex</v>
      </c>
      <c r="T36" s="57" t="s">
        <v>207</v>
      </c>
      <c r="U36" s="57" t="str">
        <f>E95</f>
        <v>schwarz</v>
      </c>
      <c r="V36" s="57">
        <f>F95</f>
        <v>0</v>
      </c>
      <c r="W36" s="57">
        <f>G95</f>
        <v>0</v>
      </c>
      <c r="X36" s="93" t="s">
        <v>252</v>
      </c>
      <c r="Y36" s="57" t="s">
        <v>225</v>
      </c>
      <c r="Z36" s="57" t="s">
        <v>172</v>
      </c>
      <c r="AA36" s="57" t="s">
        <v>171</v>
      </c>
      <c r="AB36" s="57" t="s">
        <v>226</v>
      </c>
      <c r="AC36" s="57" t="s">
        <v>227</v>
      </c>
    </row>
    <row r="37" spans="1:30" ht="12.75" customHeight="1" x14ac:dyDescent="0.2">
      <c r="A37" s="50"/>
      <c r="B37" s="120"/>
      <c r="C37" s="73"/>
      <c r="D37" s="122"/>
      <c r="E37" s="81"/>
      <c r="F37" s="81"/>
      <c r="G37" s="85"/>
      <c r="H37" s="45">
        <v>6.4</v>
      </c>
      <c r="I37" s="46">
        <f t="shared" si="0"/>
        <v>7.6159999999999997</v>
      </c>
      <c r="J37" s="47" t="s">
        <v>48</v>
      </c>
      <c r="K37" s="47" t="s">
        <v>35</v>
      </c>
      <c r="L37" s="45">
        <v>4</v>
      </c>
      <c r="M37" s="45">
        <f t="shared" si="1"/>
        <v>4.76</v>
      </c>
      <c r="N37" s="62"/>
      <c r="O37" s="61"/>
      <c r="P37" s="61"/>
      <c r="R37" s="57" t="str">
        <f>A98</f>
        <v>DKT36</v>
      </c>
      <c r="S37" s="57" t="str">
        <f>C98</f>
        <v>Premium Herren Polo-Shirt (800) - Stick</v>
      </c>
      <c r="T37" s="57" t="s">
        <v>208</v>
      </c>
      <c r="U37" s="57" t="str">
        <f>E98</f>
        <v>petrol</v>
      </c>
      <c r="V37" s="57">
        <f>F98</f>
        <v>0</v>
      </c>
      <c r="W37" s="57">
        <f>G98</f>
        <v>0</v>
      </c>
      <c r="X37" s="93" t="s">
        <v>253</v>
      </c>
      <c r="Y37" s="57" t="s">
        <v>225</v>
      </c>
      <c r="Z37" s="57" t="s">
        <v>172</v>
      </c>
      <c r="AA37" s="57" t="s">
        <v>171</v>
      </c>
      <c r="AB37" s="57" t="s">
        <v>226</v>
      </c>
      <c r="AC37" s="57" t="s">
        <v>227</v>
      </c>
      <c r="AD37" s="93" t="s">
        <v>258</v>
      </c>
    </row>
    <row r="38" spans="1:30" ht="25.5" customHeight="1" x14ac:dyDescent="0.2">
      <c r="A38" s="52" t="s">
        <v>70</v>
      </c>
      <c r="B38" s="123" t="s">
        <v>71</v>
      </c>
      <c r="C38" s="91" t="s">
        <v>296</v>
      </c>
      <c r="D38" s="125" t="s">
        <v>72</v>
      </c>
      <c r="E38" s="80" t="s">
        <v>85</v>
      </c>
      <c r="F38" s="80"/>
      <c r="G38" s="84"/>
      <c r="H38" s="41">
        <v>16.2</v>
      </c>
      <c r="I38" s="42">
        <f t="shared" si="0"/>
        <v>19.277999999999999</v>
      </c>
      <c r="J38" s="43" t="s">
        <v>32</v>
      </c>
      <c r="K38" s="43" t="s">
        <v>33</v>
      </c>
      <c r="L38" s="41">
        <v>15</v>
      </c>
      <c r="M38" s="41">
        <f t="shared" si="1"/>
        <v>17.849999999999998</v>
      </c>
      <c r="N38" s="44">
        <f t="shared" ref="N38" si="36">ROUND((I38+M38),2)</f>
        <v>37.130000000000003</v>
      </c>
      <c r="O38" s="44">
        <f t="shared" ref="O38" si="37">ROUND((I39+M39),2)</f>
        <v>30.58</v>
      </c>
      <c r="P38" s="44">
        <f t="shared" ref="P38" si="38">ROUND((I40+M40),2)</f>
        <v>25.82</v>
      </c>
      <c r="R38" s="57" t="str">
        <f>A101</f>
        <v>DKT37</v>
      </c>
      <c r="S38" s="57" t="str">
        <f>C101</f>
        <v>Premium Damen Polo-Shirt (224) - Stick</v>
      </c>
      <c r="T38" s="57" t="s">
        <v>209</v>
      </c>
      <c r="U38" s="57" t="str">
        <f>E101</f>
        <v>petrol</v>
      </c>
      <c r="V38" s="57">
        <f>F101</f>
        <v>0</v>
      </c>
      <c r="W38" s="57">
        <f>G101</f>
        <v>0</v>
      </c>
      <c r="X38" s="93" t="s">
        <v>254</v>
      </c>
      <c r="Y38" s="57" t="s">
        <v>225</v>
      </c>
      <c r="Z38" s="57" t="s">
        <v>172</v>
      </c>
      <c r="AA38" s="57" t="s">
        <v>171</v>
      </c>
      <c r="AB38" s="57" t="s">
        <v>226</v>
      </c>
      <c r="AC38" s="57" t="s">
        <v>227</v>
      </c>
    </row>
    <row r="39" spans="1:30" ht="12.75" customHeight="1" x14ac:dyDescent="0.2">
      <c r="A39" s="52"/>
      <c r="B39" s="123"/>
      <c r="C39" s="74"/>
      <c r="D39" s="125"/>
      <c r="E39" s="80"/>
      <c r="F39" s="80"/>
      <c r="G39" s="84"/>
      <c r="H39" s="41">
        <v>16.2</v>
      </c>
      <c r="I39" s="42">
        <f t="shared" si="0"/>
        <v>19.277999999999999</v>
      </c>
      <c r="J39" s="43" t="s">
        <v>32</v>
      </c>
      <c r="K39" s="43" t="s">
        <v>34</v>
      </c>
      <c r="L39" s="41">
        <v>9.5</v>
      </c>
      <c r="M39" s="41">
        <f t="shared" si="1"/>
        <v>11.305</v>
      </c>
      <c r="N39" s="62"/>
      <c r="O39" s="61"/>
      <c r="P39" s="61"/>
      <c r="R39" s="57" t="str">
        <f>A104</f>
        <v>DKT38</v>
      </c>
      <c r="S39" s="57" t="str">
        <f>C104</f>
        <v>Damen Langarmshirt (178) - Flex</v>
      </c>
      <c r="T39" s="57" t="s">
        <v>210</v>
      </c>
      <c r="U39" s="57" t="str">
        <f>E104</f>
        <v>schwarz</v>
      </c>
      <c r="V39" s="57">
        <f>F104</f>
        <v>0</v>
      </c>
      <c r="W39" s="57">
        <f>G104</f>
        <v>0</v>
      </c>
      <c r="X39" s="93" t="s">
        <v>255</v>
      </c>
      <c r="Y39" s="57" t="s">
        <v>225</v>
      </c>
      <c r="Z39" s="57" t="s">
        <v>172</v>
      </c>
      <c r="AA39" s="57" t="s">
        <v>171</v>
      </c>
      <c r="AB39" s="57" t="s">
        <v>226</v>
      </c>
      <c r="AC39" s="57" t="s">
        <v>227</v>
      </c>
    </row>
    <row r="40" spans="1:30" ht="12.75" customHeight="1" x14ac:dyDescent="0.2">
      <c r="A40" s="52"/>
      <c r="B40" s="123"/>
      <c r="C40" s="74"/>
      <c r="D40" s="125"/>
      <c r="E40" s="80"/>
      <c r="F40" s="80"/>
      <c r="G40" s="84"/>
      <c r="H40" s="41">
        <v>16.2</v>
      </c>
      <c r="I40" s="42">
        <f t="shared" si="0"/>
        <v>19.277999999999999</v>
      </c>
      <c r="J40" s="43" t="s">
        <v>32</v>
      </c>
      <c r="K40" s="43" t="s">
        <v>35</v>
      </c>
      <c r="L40" s="41">
        <v>5.5</v>
      </c>
      <c r="M40" s="41">
        <f t="shared" si="1"/>
        <v>6.5449999999999999</v>
      </c>
      <c r="N40" s="62"/>
      <c r="O40" s="61"/>
      <c r="P40" s="61"/>
      <c r="R40" s="57" t="str">
        <f>A107</f>
        <v>DKT39</v>
      </c>
      <c r="S40" s="57" t="str">
        <f>C107</f>
        <v>Premium Herren Langarmshirt (278) - Flex</v>
      </c>
      <c r="T40" s="57" t="s">
        <v>211</v>
      </c>
      <c r="U40" s="57" t="str">
        <f>E107</f>
        <v>schwarz</v>
      </c>
      <c r="V40" s="57" t="str">
        <f>F107</f>
        <v>weiß</v>
      </c>
      <c r="W40" s="57">
        <f>G107</f>
        <v>0</v>
      </c>
      <c r="X40" s="93" t="s">
        <v>256</v>
      </c>
      <c r="Y40" s="57" t="s">
        <v>225</v>
      </c>
      <c r="Z40" s="57" t="s">
        <v>172</v>
      </c>
      <c r="AA40" s="57" t="s">
        <v>171</v>
      </c>
      <c r="AB40" s="57" t="s">
        <v>226</v>
      </c>
      <c r="AC40" s="57" t="s">
        <v>227</v>
      </c>
    </row>
    <row r="41" spans="1:30" ht="25.5" x14ac:dyDescent="0.2">
      <c r="A41" s="50" t="s">
        <v>73</v>
      </c>
      <c r="B41" s="120" t="s">
        <v>74</v>
      </c>
      <c r="C41" s="90" t="s">
        <v>297</v>
      </c>
      <c r="D41" s="122" t="s">
        <v>75</v>
      </c>
      <c r="E41" s="81" t="s">
        <v>85</v>
      </c>
      <c r="F41" s="81"/>
      <c r="G41" s="85"/>
      <c r="H41" s="45">
        <v>20.399999999999999</v>
      </c>
      <c r="I41" s="46">
        <f t="shared" si="0"/>
        <v>24.275999999999996</v>
      </c>
      <c r="J41" s="47" t="s">
        <v>32</v>
      </c>
      <c r="K41" s="47" t="s">
        <v>33</v>
      </c>
      <c r="L41" s="45">
        <v>15</v>
      </c>
      <c r="M41" s="45">
        <f t="shared" si="1"/>
        <v>17.849999999999998</v>
      </c>
      <c r="N41" s="44">
        <f t="shared" ref="N41" si="39">ROUND((I41+M41),2)</f>
        <v>42.13</v>
      </c>
      <c r="O41" s="44">
        <f t="shared" ref="O41" si="40">ROUND((I42+M42),2)</f>
        <v>35.58</v>
      </c>
      <c r="P41" s="44">
        <f t="shared" ref="P41" si="41">ROUND((I43+M43),2)</f>
        <v>30.82</v>
      </c>
    </row>
    <row r="42" spans="1:30" ht="12.75" customHeight="1" x14ac:dyDescent="0.2">
      <c r="A42" s="50"/>
      <c r="B42" s="120"/>
      <c r="C42" s="73"/>
      <c r="D42" s="122"/>
      <c r="E42" s="81"/>
      <c r="F42" s="81"/>
      <c r="G42" s="85"/>
      <c r="H42" s="45">
        <v>20.399999999999999</v>
      </c>
      <c r="I42" s="46">
        <f t="shared" si="0"/>
        <v>24.275999999999996</v>
      </c>
      <c r="J42" s="47" t="s">
        <v>32</v>
      </c>
      <c r="K42" s="47" t="s">
        <v>34</v>
      </c>
      <c r="L42" s="45">
        <v>9.5</v>
      </c>
      <c r="M42" s="45">
        <f t="shared" si="1"/>
        <v>11.305</v>
      </c>
      <c r="N42" s="62"/>
      <c r="O42" s="61"/>
      <c r="P42" s="61"/>
    </row>
    <row r="43" spans="1:30" ht="12.75" customHeight="1" x14ac:dyDescent="0.2">
      <c r="A43" s="50"/>
      <c r="B43" s="120"/>
      <c r="C43" s="73"/>
      <c r="D43" s="122"/>
      <c r="E43" s="81"/>
      <c r="F43" s="81"/>
      <c r="G43" s="85"/>
      <c r="H43" s="45">
        <v>20.399999999999999</v>
      </c>
      <c r="I43" s="46">
        <f t="shared" si="0"/>
        <v>24.275999999999996</v>
      </c>
      <c r="J43" s="47" t="s">
        <v>32</v>
      </c>
      <c r="K43" s="47" t="s">
        <v>35</v>
      </c>
      <c r="L43" s="45">
        <v>5.5</v>
      </c>
      <c r="M43" s="45">
        <f t="shared" si="1"/>
        <v>6.5449999999999999</v>
      </c>
      <c r="N43" s="62"/>
      <c r="O43" s="61"/>
      <c r="P43" s="61"/>
    </row>
    <row r="44" spans="1:30" ht="25.5" customHeight="1" x14ac:dyDescent="0.2">
      <c r="A44" s="52" t="s">
        <v>76</v>
      </c>
      <c r="B44" s="123" t="s">
        <v>77</v>
      </c>
      <c r="C44" s="91" t="s">
        <v>298</v>
      </c>
      <c r="D44" s="125" t="s">
        <v>78</v>
      </c>
      <c r="E44" s="80" t="s">
        <v>85</v>
      </c>
      <c r="F44" s="80"/>
      <c r="G44" s="84"/>
      <c r="H44" s="41">
        <v>25.8</v>
      </c>
      <c r="I44" s="42">
        <f t="shared" si="0"/>
        <v>30.701999999999998</v>
      </c>
      <c r="J44" s="43" t="s">
        <v>32</v>
      </c>
      <c r="K44" s="43" t="s">
        <v>33</v>
      </c>
      <c r="L44" s="41">
        <v>15</v>
      </c>
      <c r="M44" s="41">
        <f t="shared" si="1"/>
        <v>17.849999999999998</v>
      </c>
      <c r="N44" s="44">
        <f t="shared" ref="N44" si="42">ROUND((I44+M44),2)</f>
        <v>48.55</v>
      </c>
      <c r="O44" s="44">
        <f t="shared" ref="O44" si="43">ROUND((I45+M45),2)</f>
        <v>42.01</v>
      </c>
      <c r="P44" s="44">
        <f t="shared" ref="P44" si="44">ROUND((I46+M46),2)</f>
        <v>37.25</v>
      </c>
    </row>
    <row r="45" spans="1:30" ht="12.75" customHeight="1" x14ac:dyDescent="0.2">
      <c r="A45" s="52"/>
      <c r="B45" s="123"/>
      <c r="C45" s="74"/>
      <c r="D45" s="125"/>
      <c r="E45" s="80"/>
      <c r="F45" s="80"/>
      <c r="G45" s="84"/>
      <c r="H45" s="41">
        <v>25.8</v>
      </c>
      <c r="I45" s="42">
        <f t="shared" si="0"/>
        <v>30.701999999999998</v>
      </c>
      <c r="J45" s="43" t="s">
        <v>32</v>
      </c>
      <c r="K45" s="43" t="s">
        <v>34</v>
      </c>
      <c r="L45" s="41">
        <v>9.5</v>
      </c>
      <c r="M45" s="41">
        <f t="shared" si="1"/>
        <v>11.305</v>
      </c>
      <c r="N45" s="62"/>
      <c r="O45" s="61"/>
      <c r="P45" s="61"/>
    </row>
    <row r="46" spans="1:30" ht="12.75" customHeight="1" x14ac:dyDescent="0.2">
      <c r="A46" s="52"/>
      <c r="B46" s="123"/>
      <c r="C46" s="74"/>
      <c r="D46" s="125"/>
      <c r="E46" s="80"/>
      <c r="F46" s="80"/>
      <c r="G46" s="84"/>
      <c r="H46" s="41">
        <v>25.8</v>
      </c>
      <c r="I46" s="42">
        <f t="shared" si="0"/>
        <v>30.701999999999998</v>
      </c>
      <c r="J46" s="43" t="s">
        <v>32</v>
      </c>
      <c r="K46" s="43" t="s">
        <v>35</v>
      </c>
      <c r="L46" s="41">
        <v>5.5</v>
      </c>
      <c r="M46" s="41">
        <f t="shared" si="1"/>
        <v>6.5449999999999999</v>
      </c>
      <c r="N46" s="62"/>
      <c r="O46" s="61"/>
      <c r="P46" s="61"/>
    </row>
    <row r="47" spans="1:30" ht="25.5" x14ac:dyDescent="0.2">
      <c r="A47" s="50" t="s">
        <v>79</v>
      </c>
      <c r="B47" s="120" t="s">
        <v>80</v>
      </c>
      <c r="C47" s="90" t="s">
        <v>299</v>
      </c>
      <c r="D47" s="122" t="s">
        <v>81</v>
      </c>
      <c r="E47" s="81" t="s">
        <v>149</v>
      </c>
      <c r="F47" s="81"/>
      <c r="G47" s="85"/>
      <c r="H47" s="45">
        <v>4.9000000000000004</v>
      </c>
      <c r="I47" s="46">
        <f t="shared" si="0"/>
        <v>5.8310000000000004</v>
      </c>
      <c r="J47" s="47" t="s">
        <v>48</v>
      </c>
      <c r="K47" s="47" t="s">
        <v>33</v>
      </c>
      <c r="L47" s="45">
        <v>11.85</v>
      </c>
      <c r="M47" s="45">
        <f t="shared" si="1"/>
        <v>14.1015</v>
      </c>
      <c r="N47" s="44">
        <f t="shared" ref="N47" si="45">ROUND((I47+M47),2)</f>
        <v>19.93</v>
      </c>
      <c r="O47" s="44">
        <f t="shared" ref="O47" si="46">ROUND((I48+M48),2)</f>
        <v>15.17</v>
      </c>
      <c r="P47" s="44">
        <f t="shared" ref="P47" si="47">ROUND((I49+M49),2)</f>
        <v>10.59</v>
      </c>
    </row>
    <row r="48" spans="1:30" ht="12.75" customHeight="1" x14ac:dyDescent="0.2">
      <c r="A48" s="50"/>
      <c r="B48" s="120"/>
      <c r="C48" s="73"/>
      <c r="D48" s="122"/>
      <c r="E48" s="81"/>
      <c r="F48" s="81"/>
      <c r="G48" s="85"/>
      <c r="H48" s="45">
        <v>4.9000000000000004</v>
      </c>
      <c r="I48" s="46">
        <f t="shared" si="0"/>
        <v>5.8310000000000004</v>
      </c>
      <c r="J48" s="47" t="s">
        <v>48</v>
      </c>
      <c r="K48" s="47" t="s">
        <v>34</v>
      </c>
      <c r="L48" s="45">
        <v>7.85</v>
      </c>
      <c r="M48" s="45">
        <f t="shared" si="1"/>
        <v>9.3414999999999999</v>
      </c>
      <c r="N48" s="62"/>
      <c r="O48" s="61"/>
      <c r="P48" s="61"/>
    </row>
    <row r="49" spans="1:16" ht="12.75" customHeight="1" x14ac:dyDescent="0.2">
      <c r="A49" s="50"/>
      <c r="B49" s="120"/>
      <c r="C49" s="73"/>
      <c r="D49" s="122"/>
      <c r="E49" s="81"/>
      <c r="F49" s="81"/>
      <c r="G49" s="85"/>
      <c r="H49" s="45">
        <v>4.9000000000000004</v>
      </c>
      <c r="I49" s="46">
        <f t="shared" si="0"/>
        <v>5.8310000000000004</v>
      </c>
      <c r="J49" s="47" t="s">
        <v>48</v>
      </c>
      <c r="K49" s="47" t="s">
        <v>35</v>
      </c>
      <c r="L49" s="45">
        <v>4</v>
      </c>
      <c r="M49" s="45">
        <f t="shared" si="1"/>
        <v>4.76</v>
      </c>
      <c r="N49" s="62"/>
      <c r="O49" s="61"/>
      <c r="P49" s="61"/>
    </row>
    <row r="50" spans="1:16" ht="25.5" x14ac:dyDescent="0.2">
      <c r="A50" s="52" t="s">
        <v>82</v>
      </c>
      <c r="B50" s="123" t="s">
        <v>83</v>
      </c>
      <c r="C50" s="91" t="s">
        <v>300</v>
      </c>
      <c r="D50" s="125" t="s">
        <v>84</v>
      </c>
      <c r="E50" s="84" t="s">
        <v>85</v>
      </c>
      <c r="F50" s="80"/>
      <c r="G50" s="84"/>
      <c r="H50" s="41">
        <v>17.68</v>
      </c>
      <c r="I50" s="42">
        <f t="shared" si="0"/>
        <v>21.039199999999997</v>
      </c>
      <c r="J50" s="43" t="s">
        <v>32</v>
      </c>
      <c r="K50" s="43" t="s">
        <v>33</v>
      </c>
      <c r="L50" s="41">
        <v>15</v>
      </c>
      <c r="M50" s="41">
        <f t="shared" si="1"/>
        <v>17.849999999999998</v>
      </c>
      <c r="N50" s="44">
        <f t="shared" ref="N50" si="48">ROUND((I50+M50),2)</f>
        <v>38.89</v>
      </c>
      <c r="O50" s="44">
        <f t="shared" ref="O50" si="49">ROUND((I51+M51),2)</f>
        <v>32.340000000000003</v>
      </c>
      <c r="P50" s="44">
        <f t="shared" ref="P50" si="50">ROUND((I52+M52),2)</f>
        <v>27.58</v>
      </c>
    </row>
    <row r="51" spans="1:16" ht="12.75" customHeight="1" x14ac:dyDescent="0.2">
      <c r="A51" s="52"/>
      <c r="B51" s="123"/>
      <c r="C51" s="74"/>
      <c r="D51" s="125"/>
      <c r="E51" s="84"/>
      <c r="F51" s="80"/>
      <c r="G51" s="84"/>
      <c r="H51" s="41">
        <v>17.68</v>
      </c>
      <c r="I51" s="42">
        <f t="shared" si="0"/>
        <v>21.039199999999997</v>
      </c>
      <c r="J51" s="43" t="s">
        <v>32</v>
      </c>
      <c r="K51" s="43" t="s">
        <v>34</v>
      </c>
      <c r="L51" s="41">
        <v>9.5</v>
      </c>
      <c r="M51" s="41">
        <f t="shared" si="1"/>
        <v>11.305</v>
      </c>
      <c r="N51" s="62"/>
      <c r="O51" s="61"/>
      <c r="P51" s="61"/>
    </row>
    <row r="52" spans="1:16" ht="12.75" customHeight="1" x14ac:dyDescent="0.2">
      <c r="A52" s="52"/>
      <c r="B52" s="123"/>
      <c r="C52" s="74"/>
      <c r="D52" s="125"/>
      <c r="E52" s="84"/>
      <c r="F52" s="80"/>
      <c r="G52" s="84"/>
      <c r="H52" s="41">
        <v>17.68</v>
      </c>
      <c r="I52" s="42">
        <f t="shared" si="0"/>
        <v>21.039199999999997</v>
      </c>
      <c r="J52" s="43" t="s">
        <v>32</v>
      </c>
      <c r="K52" s="43" t="s">
        <v>35</v>
      </c>
      <c r="L52" s="41">
        <v>5.5</v>
      </c>
      <c r="M52" s="41">
        <f t="shared" si="1"/>
        <v>6.5449999999999999</v>
      </c>
      <c r="N52" s="62"/>
      <c r="O52" s="61"/>
      <c r="P52" s="61"/>
    </row>
    <row r="53" spans="1:16" ht="25.5" x14ac:dyDescent="0.2">
      <c r="A53" s="50" t="s">
        <v>86</v>
      </c>
      <c r="B53" s="120" t="s">
        <v>87</v>
      </c>
      <c r="C53" s="90" t="s">
        <v>301</v>
      </c>
      <c r="D53" s="122" t="s">
        <v>88</v>
      </c>
      <c r="E53" s="85" t="s">
        <v>85</v>
      </c>
      <c r="F53" s="81"/>
      <c r="G53" s="85"/>
      <c r="H53" s="45">
        <v>17.68</v>
      </c>
      <c r="I53" s="46">
        <f t="shared" si="0"/>
        <v>21.039199999999997</v>
      </c>
      <c r="J53" s="47" t="s">
        <v>32</v>
      </c>
      <c r="K53" s="47" t="s">
        <v>33</v>
      </c>
      <c r="L53" s="45">
        <v>15</v>
      </c>
      <c r="M53" s="45">
        <f t="shared" si="1"/>
        <v>17.849999999999998</v>
      </c>
      <c r="N53" s="44">
        <f t="shared" ref="N53" si="51">ROUND((I53+M53),2)</f>
        <v>38.89</v>
      </c>
      <c r="O53" s="44">
        <f t="shared" ref="O53" si="52">ROUND((I54+M54),2)</f>
        <v>32.340000000000003</v>
      </c>
      <c r="P53" s="44">
        <f t="shared" ref="P53" si="53">ROUND((I55+M55),2)</f>
        <v>27.58</v>
      </c>
    </row>
    <row r="54" spans="1:16" ht="12.75" customHeight="1" x14ac:dyDescent="0.2">
      <c r="A54" s="50"/>
      <c r="B54" s="120"/>
      <c r="C54" s="73"/>
      <c r="D54" s="122"/>
      <c r="E54" s="81"/>
      <c r="F54" s="81"/>
      <c r="G54" s="85"/>
      <c r="H54" s="45">
        <v>17.68</v>
      </c>
      <c r="I54" s="46">
        <f t="shared" si="0"/>
        <v>21.039199999999997</v>
      </c>
      <c r="J54" s="47" t="s">
        <v>32</v>
      </c>
      <c r="K54" s="47" t="s">
        <v>34</v>
      </c>
      <c r="L54" s="45">
        <v>9.5</v>
      </c>
      <c r="M54" s="45">
        <f t="shared" si="1"/>
        <v>11.305</v>
      </c>
      <c r="N54" s="62"/>
      <c r="O54" s="61"/>
      <c r="P54" s="61"/>
    </row>
    <row r="55" spans="1:16" ht="12.75" customHeight="1" x14ac:dyDescent="0.2">
      <c r="A55" s="50"/>
      <c r="B55" s="120"/>
      <c r="C55" s="73"/>
      <c r="D55" s="122"/>
      <c r="E55" s="81"/>
      <c r="F55" s="81"/>
      <c r="G55" s="85"/>
      <c r="H55" s="45">
        <v>17.68</v>
      </c>
      <c r="I55" s="46">
        <f t="shared" si="0"/>
        <v>21.039199999999997</v>
      </c>
      <c r="J55" s="47" t="s">
        <v>32</v>
      </c>
      <c r="K55" s="47" t="s">
        <v>35</v>
      </c>
      <c r="L55" s="45">
        <v>5.5</v>
      </c>
      <c r="M55" s="45">
        <f t="shared" si="1"/>
        <v>6.5449999999999999</v>
      </c>
      <c r="N55" s="62"/>
      <c r="O55" s="61"/>
      <c r="P55" s="61"/>
    </row>
    <row r="56" spans="1:16" ht="25.5" customHeight="1" x14ac:dyDescent="0.2">
      <c r="A56" s="52" t="s">
        <v>89</v>
      </c>
      <c r="B56" s="123" t="s">
        <v>90</v>
      </c>
      <c r="C56" s="91" t="s">
        <v>302</v>
      </c>
      <c r="D56" s="125" t="s">
        <v>91</v>
      </c>
      <c r="E56" s="150" t="s">
        <v>319</v>
      </c>
      <c r="F56" s="80"/>
      <c r="G56" s="84"/>
      <c r="H56" s="41">
        <v>16.78</v>
      </c>
      <c r="I56" s="42">
        <f t="shared" si="0"/>
        <v>19.9682</v>
      </c>
      <c r="J56" s="43" t="s">
        <v>32</v>
      </c>
      <c r="K56" s="43" t="s">
        <v>33</v>
      </c>
      <c r="L56" s="41">
        <v>15</v>
      </c>
      <c r="M56" s="41">
        <f t="shared" si="1"/>
        <v>17.849999999999998</v>
      </c>
      <c r="N56" s="44">
        <f t="shared" ref="N56" si="54">ROUND((I56+M56),2)</f>
        <v>37.82</v>
      </c>
      <c r="O56" s="44">
        <f t="shared" ref="O56" si="55">ROUND((I57+M57),2)</f>
        <v>31.27</v>
      </c>
      <c r="P56" s="44">
        <f t="shared" ref="P56" si="56">ROUND((I58+M58),2)</f>
        <v>26.51</v>
      </c>
    </row>
    <row r="57" spans="1:16" ht="12.75" customHeight="1" x14ac:dyDescent="0.2">
      <c r="A57" s="52"/>
      <c r="B57" s="123"/>
      <c r="C57" s="74"/>
      <c r="D57" s="125"/>
      <c r="E57" s="80"/>
      <c r="F57" s="80"/>
      <c r="G57" s="84"/>
      <c r="H57" s="41">
        <v>16.78</v>
      </c>
      <c r="I57" s="42">
        <f t="shared" si="0"/>
        <v>19.9682</v>
      </c>
      <c r="J57" s="43" t="s">
        <v>32</v>
      </c>
      <c r="K57" s="43" t="s">
        <v>34</v>
      </c>
      <c r="L57" s="41">
        <v>9.5</v>
      </c>
      <c r="M57" s="41">
        <f t="shared" si="1"/>
        <v>11.305</v>
      </c>
      <c r="N57" s="62"/>
      <c r="O57" s="61"/>
      <c r="P57" s="61"/>
    </row>
    <row r="58" spans="1:16" ht="12.75" customHeight="1" x14ac:dyDescent="0.2">
      <c r="A58" s="52"/>
      <c r="B58" s="123"/>
      <c r="C58" s="74"/>
      <c r="D58" s="125"/>
      <c r="E58" s="80"/>
      <c r="F58" s="80"/>
      <c r="G58" s="84"/>
      <c r="H58" s="41">
        <v>16.78</v>
      </c>
      <c r="I58" s="42">
        <f t="shared" si="0"/>
        <v>19.9682</v>
      </c>
      <c r="J58" s="43" t="s">
        <v>32</v>
      </c>
      <c r="K58" s="43" t="s">
        <v>35</v>
      </c>
      <c r="L58" s="41">
        <v>5.5</v>
      </c>
      <c r="M58" s="41">
        <f t="shared" si="1"/>
        <v>6.5449999999999999</v>
      </c>
      <c r="N58" s="62"/>
      <c r="O58" s="61"/>
      <c r="P58" s="61"/>
    </row>
    <row r="59" spans="1:16" ht="25.5" x14ac:dyDescent="0.2">
      <c r="A59" s="140" t="s">
        <v>92</v>
      </c>
      <c r="B59" s="120" t="s">
        <v>93</v>
      </c>
      <c r="C59" s="90" t="s">
        <v>303</v>
      </c>
      <c r="D59" s="122" t="s">
        <v>94</v>
      </c>
      <c r="E59" s="81" t="s">
        <v>170</v>
      </c>
      <c r="F59" s="81"/>
      <c r="G59" s="85"/>
      <c r="H59" s="45">
        <v>14.46</v>
      </c>
      <c r="I59" s="46">
        <f t="shared" si="0"/>
        <v>17.2074</v>
      </c>
      <c r="J59" s="47" t="s">
        <v>32</v>
      </c>
      <c r="K59" s="47" t="s">
        <v>33</v>
      </c>
      <c r="L59" s="45">
        <v>15</v>
      </c>
      <c r="M59" s="45">
        <f t="shared" si="1"/>
        <v>17.849999999999998</v>
      </c>
      <c r="N59" s="44">
        <f t="shared" ref="N59" si="57">ROUND((I59+M59),2)</f>
        <v>35.06</v>
      </c>
      <c r="O59" s="44">
        <f t="shared" ref="O59" si="58">ROUND((I60+M60),2)</f>
        <v>28.51</v>
      </c>
      <c r="P59" s="44">
        <f t="shared" ref="P59" si="59">ROUND((I61+M61),2)</f>
        <v>23.75</v>
      </c>
    </row>
    <row r="60" spans="1:16" ht="12.75" customHeight="1" x14ac:dyDescent="0.2">
      <c r="A60" s="141"/>
      <c r="B60" s="120"/>
      <c r="C60" s="73"/>
      <c r="D60" s="122"/>
      <c r="E60" s="81"/>
      <c r="F60" s="81"/>
      <c r="G60" s="85"/>
      <c r="H60" s="45">
        <v>14.46</v>
      </c>
      <c r="I60" s="46">
        <f t="shared" si="0"/>
        <v>17.2074</v>
      </c>
      <c r="J60" s="47" t="s">
        <v>32</v>
      </c>
      <c r="K60" s="47" t="s">
        <v>34</v>
      </c>
      <c r="L60" s="45">
        <v>9.5</v>
      </c>
      <c r="M60" s="45">
        <f t="shared" si="1"/>
        <v>11.305</v>
      </c>
      <c r="N60" s="62"/>
      <c r="O60" s="61"/>
      <c r="P60" s="61"/>
    </row>
    <row r="61" spans="1:16" ht="12.75" customHeight="1" x14ac:dyDescent="0.2">
      <c r="A61" s="141"/>
      <c r="B61" s="120"/>
      <c r="C61" s="73"/>
      <c r="D61" s="122"/>
      <c r="E61" s="81"/>
      <c r="F61" s="81"/>
      <c r="G61" s="85"/>
      <c r="H61" s="45">
        <v>14.46</v>
      </c>
      <c r="I61" s="46">
        <f t="shared" si="0"/>
        <v>17.2074</v>
      </c>
      <c r="J61" s="47" t="s">
        <v>32</v>
      </c>
      <c r="K61" s="47" t="s">
        <v>35</v>
      </c>
      <c r="L61" s="45">
        <v>5.5</v>
      </c>
      <c r="M61" s="45">
        <f t="shared" si="1"/>
        <v>6.5449999999999999</v>
      </c>
      <c r="N61" s="62"/>
      <c r="O61" s="61"/>
      <c r="P61" s="61"/>
    </row>
    <row r="62" spans="1:16" ht="15" x14ac:dyDescent="0.2">
      <c r="A62" s="141"/>
      <c r="B62" s="120" t="s">
        <v>95</v>
      </c>
      <c r="C62" s="90" t="s">
        <v>96</v>
      </c>
      <c r="D62" s="122" t="s">
        <v>97</v>
      </c>
      <c r="E62" s="81" t="s">
        <v>170</v>
      </c>
      <c r="F62" s="81"/>
      <c r="G62" s="85"/>
      <c r="H62" s="45">
        <v>14.46</v>
      </c>
      <c r="I62" s="46">
        <f t="shared" si="0"/>
        <v>17.2074</v>
      </c>
      <c r="J62" s="47" t="s">
        <v>32</v>
      </c>
      <c r="K62" s="47" t="s">
        <v>33</v>
      </c>
      <c r="L62" s="45">
        <v>15</v>
      </c>
      <c r="M62" s="45">
        <f t="shared" si="1"/>
        <v>17.849999999999998</v>
      </c>
      <c r="N62" s="44">
        <f t="shared" ref="N62" si="60">ROUND((I62+M62),2)</f>
        <v>35.06</v>
      </c>
      <c r="O62" s="44">
        <f t="shared" ref="O62" si="61">ROUND((I63+M63),2)</f>
        <v>28.51</v>
      </c>
      <c r="P62" s="44">
        <f t="shared" ref="P62" si="62">ROUND((I64+M64),2)</f>
        <v>23.75</v>
      </c>
    </row>
    <row r="63" spans="1:16" ht="12.75" customHeight="1" x14ac:dyDescent="0.2">
      <c r="A63" s="141"/>
      <c r="B63" s="120"/>
      <c r="C63" s="73"/>
      <c r="D63" s="122"/>
      <c r="E63" s="81"/>
      <c r="F63" s="81"/>
      <c r="G63" s="85"/>
      <c r="H63" s="45">
        <v>14.46</v>
      </c>
      <c r="I63" s="46">
        <f t="shared" si="0"/>
        <v>17.2074</v>
      </c>
      <c r="J63" s="47" t="s">
        <v>32</v>
      </c>
      <c r="K63" s="47" t="s">
        <v>34</v>
      </c>
      <c r="L63" s="45">
        <v>9.5</v>
      </c>
      <c r="M63" s="45">
        <f t="shared" si="1"/>
        <v>11.305</v>
      </c>
      <c r="N63" s="62"/>
      <c r="O63" s="61"/>
      <c r="P63" s="61"/>
    </row>
    <row r="64" spans="1:16" ht="12.75" customHeight="1" x14ac:dyDescent="0.2">
      <c r="A64" s="142"/>
      <c r="B64" s="120"/>
      <c r="C64" s="73"/>
      <c r="D64" s="122"/>
      <c r="E64" s="81"/>
      <c r="F64" s="81"/>
      <c r="G64" s="85"/>
      <c r="H64" s="45">
        <v>14.46</v>
      </c>
      <c r="I64" s="46">
        <f t="shared" si="0"/>
        <v>17.2074</v>
      </c>
      <c r="J64" s="47" t="s">
        <v>32</v>
      </c>
      <c r="K64" s="47" t="s">
        <v>35</v>
      </c>
      <c r="L64" s="45">
        <v>5.5</v>
      </c>
      <c r="M64" s="45">
        <f t="shared" si="1"/>
        <v>6.5449999999999999</v>
      </c>
      <c r="N64" s="62"/>
      <c r="O64" s="61"/>
      <c r="P64" s="61"/>
    </row>
    <row r="65" spans="1:16" ht="25.5" x14ac:dyDescent="0.2">
      <c r="A65" s="52" t="s">
        <v>98</v>
      </c>
      <c r="B65" s="123" t="s">
        <v>99</v>
      </c>
      <c r="C65" s="91" t="s">
        <v>304</v>
      </c>
      <c r="D65" s="125" t="s">
        <v>101</v>
      </c>
      <c r="E65" s="80" t="s">
        <v>85</v>
      </c>
      <c r="F65" s="80"/>
      <c r="G65" s="84"/>
      <c r="H65" s="41">
        <v>15.92</v>
      </c>
      <c r="I65" s="42">
        <f t="shared" si="0"/>
        <v>18.944800000000001</v>
      </c>
      <c r="J65" s="43" t="s">
        <v>32</v>
      </c>
      <c r="K65" s="43" t="s">
        <v>33</v>
      </c>
      <c r="L65" s="41">
        <v>15</v>
      </c>
      <c r="M65" s="41">
        <f t="shared" si="1"/>
        <v>17.849999999999998</v>
      </c>
      <c r="N65" s="44">
        <f t="shared" ref="N65" si="63">ROUND((I65+M65),2)</f>
        <v>36.79</v>
      </c>
      <c r="O65" s="44">
        <f t="shared" ref="O65" si="64">ROUND((I66+M66),2)</f>
        <v>30.25</v>
      </c>
      <c r="P65" s="44">
        <f t="shared" ref="P65" si="65">ROUND((I67+M67),2)</f>
        <v>25.49</v>
      </c>
    </row>
    <row r="66" spans="1:16" ht="12.75" customHeight="1" x14ac:dyDescent="0.2">
      <c r="A66" s="52"/>
      <c r="B66" s="123"/>
      <c r="C66" s="74"/>
      <c r="D66" s="125"/>
      <c r="E66" s="80"/>
      <c r="F66" s="80"/>
      <c r="G66" s="84"/>
      <c r="H66" s="41">
        <v>15.92</v>
      </c>
      <c r="I66" s="42">
        <f t="shared" si="0"/>
        <v>18.944800000000001</v>
      </c>
      <c r="J66" s="43" t="s">
        <v>32</v>
      </c>
      <c r="K66" s="43" t="s">
        <v>34</v>
      </c>
      <c r="L66" s="41">
        <v>9.5</v>
      </c>
      <c r="M66" s="41">
        <f t="shared" si="1"/>
        <v>11.305</v>
      </c>
      <c r="N66" s="62"/>
      <c r="O66" s="61"/>
      <c r="P66" s="61"/>
    </row>
    <row r="67" spans="1:16" ht="12.75" customHeight="1" x14ac:dyDescent="0.2">
      <c r="A67" s="52"/>
      <c r="B67" s="123"/>
      <c r="C67" s="74"/>
      <c r="D67" s="125"/>
      <c r="E67" s="80"/>
      <c r="F67" s="80"/>
      <c r="G67" s="84"/>
      <c r="H67" s="41">
        <v>15.92</v>
      </c>
      <c r="I67" s="42">
        <f t="shared" si="0"/>
        <v>18.944800000000001</v>
      </c>
      <c r="J67" s="43" t="s">
        <v>32</v>
      </c>
      <c r="K67" s="43" t="s">
        <v>35</v>
      </c>
      <c r="L67" s="41">
        <v>5.5</v>
      </c>
      <c r="M67" s="41">
        <f t="shared" si="1"/>
        <v>6.5449999999999999</v>
      </c>
      <c r="N67" s="62"/>
      <c r="O67" s="61"/>
      <c r="P67" s="61"/>
    </row>
    <row r="68" spans="1:16" ht="25.5" x14ac:dyDescent="0.2">
      <c r="A68" s="50" t="s">
        <v>102</v>
      </c>
      <c r="B68" s="51" t="s">
        <v>103</v>
      </c>
      <c r="C68" s="136" t="s">
        <v>305</v>
      </c>
      <c r="D68" s="47" t="s">
        <v>105</v>
      </c>
      <c r="E68" s="139" t="s">
        <v>149</v>
      </c>
      <c r="F68" s="138"/>
      <c r="G68" s="63"/>
      <c r="H68" s="45">
        <v>2.58</v>
      </c>
      <c r="I68" s="46">
        <f t="shared" si="0"/>
        <v>3.0701999999999998</v>
      </c>
      <c r="J68" s="63" t="s">
        <v>162</v>
      </c>
      <c r="K68" s="47" t="s">
        <v>107</v>
      </c>
      <c r="L68" s="45">
        <v>7.35</v>
      </c>
      <c r="M68" s="45">
        <f t="shared" si="1"/>
        <v>8.7464999999999993</v>
      </c>
      <c r="N68" s="44">
        <f t="shared" ref="N68" si="66">ROUND((I68+M68),2)</f>
        <v>11.82</v>
      </c>
      <c r="O68" s="61"/>
      <c r="P68" s="61"/>
    </row>
    <row r="69" spans="1:16" ht="15" x14ac:dyDescent="0.2">
      <c r="A69" s="52" t="s">
        <v>108</v>
      </c>
      <c r="B69" s="53"/>
      <c r="C69" s="60" t="s">
        <v>109</v>
      </c>
      <c r="D69" s="43"/>
      <c r="E69" s="80" t="s">
        <v>110</v>
      </c>
      <c r="F69" s="80"/>
      <c r="G69" s="82"/>
      <c r="H69" s="41">
        <v>11</v>
      </c>
      <c r="I69" s="42">
        <f t="shared" si="0"/>
        <v>13.09</v>
      </c>
      <c r="J69" s="48" t="s">
        <v>111</v>
      </c>
      <c r="K69" s="48" t="s">
        <v>112</v>
      </c>
      <c r="L69" s="49"/>
      <c r="M69" s="49"/>
      <c r="N69" s="44">
        <f>ROUND((I69+M69),2)</f>
        <v>13.09</v>
      </c>
      <c r="O69" s="61"/>
      <c r="P69" s="61"/>
    </row>
    <row r="70" spans="1:16" ht="15" x14ac:dyDescent="0.2">
      <c r="A70" s="50" t="s">
        <v>113</v>
      </c>
      <c r="B70" s="51"/>
      <c r="C70" s="59" t="s">
        <v>114</v>
      </c>
      <c r="D70" s="47"/>
      <c r="E70" s="149" t="s">
        <v>320</v>
      </c>
      <c r="F70" s="81"/>
      <c r="G70" s="83"/>
      <c r="H70" s="45">
        <v>19.3</v>
      </c>
      <c r="I70" s="46">
        <f t="shared" si="0"/>
        <v>22.966999999999999</v>
      </c>
      <c r="J70" s="47" t="s">
        <v>111</v>
      </c>
      <c r="K70" s="47" t="s">
        <v>112</v>
      </c>
      <c r="L70" s="45"/>
      <c r="M70" s="45"/>
      <c r="N70" s="44">
        <f>ROUND((I70+M70),2)</f>
        <v>22.97</v>
      </c>
      <c r="O70" s="61"/>
      <c r="P70" s="61"/>
    </row>
    <row r="71" spans="1:16" ht="25.5" x14ac:dyDescent="0.2">
      <c r="A71" s="52" t="s">
        <v>115</v>
      </c>
      <c r="B71" s="53"/>
      <c r="C71" s="92" t="s">
        <v>116</v>
      </c>
      <c r="D71" s="43"/>
      <c r="E71" s="80" t="s">
        <v>119</v>
      </c>
      <c r="F71" s="80"/>
      <c r="G71" s="82"/>
      <c r="H71" s="41">
        <v>5</v>
      </c>
      <c r="I71" s="42">
        <f t="shared" si="0"/>
        <v>5.9499999999999993</v>
      </c>
      <c r="J71" s="48" t="s">
        <v>111</v>
      </c>
      <c r="K71" s="48" t="s">
        <v>112</v>
      </c>
      <c r="L71" s="49"/>
      <c r="M71" s="49"/>
      <c r="N71" s="44">
        <f t="shared" ref="N71" si="67">ROUND((I71+M71),2)</f>
        <v>5.95</v>
      </c>
      <c r="O71" s="61"/>
      <c r="P71" s="61"/>
    </row>
    <row r="72" spans="1:16" ht="25.5" x14ac:dyDescent="0.2">
      <c r="A72" s="50" t="s">
        <v>117</v>
      </c>
      <c r="B72" s="51"/>
      <c r="C72" s="59" t="s">
        <v>118</v>
      </c>
      <c r="D72" s="47"/>
      <c r="E72" s="81" t="s">
        <v>119</v>
      </c>
      <c r="F72" s="81"/>
      <c r="G72" s="83"/>
      <c r="H72" s="45">
        <v>11</v>
      </c>
      <c r="I72" s="46">
        <f t="shared" si="0"/>
        <v>13.09</v>
      </c>
      <c r="J72" s="47" t="s">
        <v>111</v>
      </c>
      <c r="K72" s="47" t="s">
        <v>112</v>
      </c>
      <c r="L72" s="45"/>
      <c r="M72" s="45"/>
      <c r="N72" s="44">
        <f>ROUND((I72+M72),2)</f>
        <v>13.09</v>
      </c>
      <c r="O72" s="61"/>
      <c r="P72" s="61"/>
    </row>
    <row r="73" spans="1:16" ht="15" x14ac:dyDescent="0.2">
      <c r="A73" s="52" t="s">
        <v>120</v>
      </c>
      <c r="B73" s="53"/>
      <c r="C73" s="92" t="s">
        <v>306</v>
      </c>
      <c r="D73" s="43" t="s">
        <v>122</v>
      </c>
      <c r="E73" s="80" t="s">
        <v>85</v>
      </c>
      <c r="F73" s="80" t="s">
        <v>119</v>
      </c>
      <c r="G73" s="82" t="s">
        <v>170</v>
      </c>
      <c r="H73" s="147">
        <v>3.56</v>
      </c>
      <c r="I73" s="42">
        <f t="shared" ref="I73:I118" si="68">H73*1.19</f>
        <v>4.2363999999999997</v>
      </c>
      <c r="J73" s="48" t="s">
        <v>106</v>
      </c>
      <c r="K73" s="48" t="s">
        <v>107</v>
      </c>
      <c r="L73" s="49">
        <v>4</v>
      </c>
      <c r="M73" s="49">
        <f t="shared" ref="M73:M118" si="69">L73*1.19</f>
        <v>4.76</v>
      </c>
      <c r="N73" s="44">
        <f>ROUND((I73+M73),2)</f>
        <v>9</v>
      </c>
      <c r="O73" s="61"/>
      <c r="P73" s="61"/>
    </row>
    <row r="74" spans="1:16" ht="25.5" x14ac:dyDescent="0.2">
      <c r="A74" s="140" t="s">
        <v>123</v>
      </c>
      <c r="B74" s="120" t="s">
        <v>124</v>
      </c>
      <c r="C74" s="90" t="s">
        <v>307</v>
      </c>
      <c r="D74" s="122" t="s">
        <v>125</v>
      </c>
      <c r="E74" s="85" t="s">
        <v>85</v>
      </c>
      <c r="F74" s="81"/>
      <c r="G74" s="85"/>
      <c r="H74" s="45">
        <v>17.2</v>
      </c>
      <c r="I74" s="46">
        <f t="shared" si="68"/>
        <v>20.468</v>
      </c>
      <c r="J74" s="47" t="s">
        <v>32</v>
      </c>
      <c r="K74" s="47" t="s">
        <v>33</v>
      </c>
      <c r="L74" s="45">
        <v>15</v>
      </c>
      <c r="M74" s="45">
        <f t="shared" si="69"/>
        <v>17.849999999999998</v>
      </c>
      <c r="N74" s="44">
        <f t="shared" ref="N74" si="70">ROUND((I74+M74),2)</f>
        <v>38.32</v>
      </c>
      <c r="O74" s="44">
        <f>ROUND((I75+M75),2)</f>
        <v>31.77</v>
      </c>
      <c r="P74" s="44">
        <f>ROUND((I76+M76),2)</f>
        <v>27.01</v>
      </c>
    </row>
    <row r="75" spans="1:16" ht="12.75" customHeight="1" x14ac:dyDescent="0.2">
      <c r="A75" s="141"/>
      <c r="B75" s="120"/>
      <c r="C75" s="73"/>
      <c r="D75" s="122"/>
      <c r="E75" s="85"/>
      <c r="F75" s="81"/>
      <c r="G75" s="85"/>
      <c r="H75" s="45">
        <v>17.2</v>
      </c>
      <c r="I75" s="46">
        <f t="shared" si="68"/>
        <v>20.468</v>
      </c>
      <c r="J75" s="47" t="s">
        <v>32</v>
      </c>
      <c r="K75" s="47" t="s">
        <v>34</v>
      </c>
      <c r="L75" s="45">
        <v>9.5</v>
      </c>
      <c r="M75" s="45">
        <f t="shared" si="69"/>
        <v>11.305</v>
      </c>
      <c r="N75" s="62"/>
      <c r="O75" s="61"/>
      <c r="P75" s="61"/>
    </row>
    <row r="76" spans="1:16" ht="12.75" customHeight="1" x14ac:dyDescent="0.2">
      <c r="A76" s="142"/>
      <c r="B76" s="120"/>
      <c r="C76" s="73"/>
      <c r="D76" s="122"/>
      <c r="E76" s="85"/>
      <c r="F76" s="81"/>
      <c r="G76" s="85"/>
      <c r="H76" s="45">
        <v>17.2</v>
      </c>
      <c r="I76" s="46">
        <f t="shared" si="68"/>
        <v>20.468</v>
      </c>
      <c r="J76" s="47" t="s">
        <v>32</v>
      </c>
      <c r="K76" s="47" t="s">
        <v>35</v>
      </c>
      <c r="L76" s="45">
        <v>5.5</v>
      </c>
      <c r="M76" s="45">
        <f t="shared" si="69"/>
        <v>6.5449999999999999</v>
      </c>
      <c r="N76" s="62"/>
      <c r="O76" s="61"/>
      <c r="P76" s="61"/>
    </row>
    <row r="77" spans="1:16" ht="25.5" x14ac:dyDescent="0.2">
      <c r="A77" s="143" t="s">
        <v>126</v>
      </c>
      <c r="B77" s="126" t="s">
        <v>127</v>
      </c>
      <c r="C77" s="91" t="s">
        <v>308</v>
      </c>
      <c r="D77" s="125" t="s">
        <v>128</v>
      </c>
      <c r="E77" s="84" t="s">
        <v>85</v>
      </c>
      <c r="F77" s="80"/>
      <c r="G77" s="84"/>
      <c r="H77" s="41">
        <v>12.64</v>
      </c>
      <c r="I77" s="42">
        <f t="shared" si="68"/>
        <v>15.041600000000001</v>
      </c>
      <c r="J77" s="43" t="s">
        <v>32</v>
      </c>
      <c r="K77" s="43" t="s">
        <v>33</v>
      </c>
      <c r="L77" s="41">
        <v>15</v>
      </c>
      <c r="M77" s="41">
        <f t="shared" si="69"/>
        <v>17.849999999999998</v>
      </c>
      <c r="N77" s="44">
        <f t="shared" ref="N77" si="71">ROUND((I77+M77),2)</f>
        <v>32.89</v>
      </c>
      <c r="O77" s="44">
        <f>ROUND((I78+M78),2)</f>
        <v>26.35</v>
      </c>
      <c r="P77" s="44">
        <f>ROUND((I79+M79),2)</f>
        <v>21.59</v>
      </c>
    </row>
    <row r="78" spans="1:16" ht="12.75" customHeight="1" x14ac:dyDescent="0.2">
      <c r="A78" s="144"/>
      <c r="B78" s="126"/>
      <c r="C78" s="74"/>
      <c r="D78" s="125"/>
      <c r="E78" s="84"/>
      <c r="F78" s="80"/>
      <c r="G78" s="84"/>
      <c r="H78" s="41">
        <v>12.64</v>
      </c>
      <c r="I78" s="42">
        <f t="shared" si="68"/>
        <v>15.041600000000001</v>
      </c>
      <c r="J78" s="43" t="s">
        <v>32</v>
      </c>
      <c r="K78" s="43" t="s">
        <v>34</v>
      </c>
      <c r="L78" s="41">
        <v>9.5</v>
      </c>
      <c r="M78" s="41">
        <f t="shared" si="69"/>
        <v>11.305</v>
      </c>
      <c r="N78" s="62"/>
      <c r="O78" s="61"/>
      <c r="P78" s="61"/>
    </row>
    <row r="79" spans="1:16" ht="12.75" customHeight="1" x14ac:dyDescent="0.2">
      <c r="A79" s="145"/>
      <c r="B79" s="126"/>
      <c r="C79" s="74"/>
      <c r="D79" s="125"/>
      <c r="E79" s="84"/>
      <c r="F79" s="80"/>
      <c r="G79" s="84"/>
      <c r="H79" s="41">
        <v>12.64</v>
      </c>
      <c r="I79" s="42">
        <f t="shared" si="68"/>
        <v>15.041600000000001</v>
      </c>
      <c r="J79" s="43" t="s">
        <v>32</v>
      </c>
      <c r="K79" s="43" t="s">
        <v>35</v>
      </c>
      <c r="L79" s="41">
        <v>5.5</v>
      </c>
      <c r="M79" s="41">
        <f t="shared" si="69"/>
        <v>6.5449999999999999</v>
      </c>
      <c r="N79" s="62"/>
      <c r="O79" s="61"/>
      <c r="P79" s="61"/>
    </row>
    <row r="80" spans="1:16" ht="25.5" x14ac:dyDescent="0.2">
      <c r="A80" s="140" t="s">
        <v>129</v>
      </c>
      <c r="B80" s="120" t="s">
        <v>130</v>
      </c>
      <c r="C80" s="90" t="s">
        <v>309</v>
      </c>
      <c r="D80" s="122" t="s">
        <v>131</v>
      </c>
      <c r="E80" s="85" t="s">
        <v>85</v>
      </c>
      <c r="F80" s="81"/>
      <c r="G80" s="85"/>
      <c r="H80" s="45">
        <v>9.36</v>
      </c>
      <c r="I80" s="46">
        <f t="shared" si="68"/>
        <v>11.138399999999999</v>
      </c>
      <c r="J80" s="47" t="s">
        <v>32</v>
      </c>
      <c r="K80" s="47" t="s">
        <v>33</v>
      </c>
      <c r="L80" s="45">
        <v>15</v>
      </c>
      <c r="M80" s="45">
        <f t="shared" si="69"/>
        <v>17.849999999999998</v>
      </c>
      <c r="N80" s="44">
        <f t="shared" ref="N80" si="72">ROUND((I80+M80),2)</f>
        <v>28.99</v>
      </c>
      <c r="O80" s="44">
        <f t="shared" ref="O80" si="73">ROUND((I81+M81),2)</f>
        <v>22.44</v>
      </c>
      <c r="P80" s="44">
        <f t="shared" ref="P80" si="74">ROUND((I82+M82),2)</f>
        <v>17.68</v>
      </c>
    </row>
    <row r="81" spans="1:16" ht="12.75" customHeight="1" x14ac:dyDescent="0.2">
      <c r="A81" s="141"/>
      <c r="B81" s="120"/>
      <c r="C81" s="73"/>
      <c r="D81" s="122"/>
      <c r="E81" s="85"/>
      <c r="F81" s="81"/>
      <c r="G81" s="85"/>
      <c r="H81" s="45">
        <v>9.36</v>
      </c>
      <c r="I81" s="46">
        <f t="shared" si="68"/>
        <v>11.138399999999999</v>
      </c>
      <c r="J81" s="47" t="s">
        <v>32</v>
      </c>
      <c r="K81" s="47" t="s">
        <v>34</v>
      </c>
      <c r="L81" s="45">
        <v>9.5</v>
      </c>
      <c r="M81" s="45">
        <f t="shared" si="69"/>
        <v>11.305</v>
      </c>
      <c r="N81" s="62"/>
      <c r="O81" s="61"/>
      <c r="P81" s="61"/>
    </row>
    <row r="82" spans="1:16" ht="12.75" customHeight="1" x14ac:dyDescent="0.2">
      <c r="A82" s="142"/>
      <c r="B82" s="120"/>
      <c r="C82" s="73"/>
      <c r="D82" s="122"/>
      <c r="E82" s="85"/>
      <c r="F82" s="81"/>
      <c r="G82" s="85"/>
      <c r="H82" s="45">
        <v>9.36</v>
      </c>
      <c r="I82" s="46">
        <f t="shared" si="68"/>
        <v>11.138399999999999</v>
      </c>
      <c r="J82" s="47" t="s">
        <v>32</v>
      </c>
      <c r="K82" s="47" t="s">
        <v>35</v>
      </c>
      <c r="L82" s="45">
        <v>5.5</v>
      </c>
      <c r="M82" s="45">
        <f t="shared" si="69"/>
        <v>6.5449999999999999</v>
      </c>
      <c r="N82" s="62"/>
      <c r="O82" s="61"/>
      <c r="P82" s="61"/>
    </row>
    <row r="83" spans="1:16" ht="25.5" customHeight="1" x14ac:dyDescent="0.2">
      <c r="A83" s="143" t="s">
        <v>132</v>
      </c>
      <c r="B83" s="126" t="s">
        <v>133</v>
      </c>
      <c r="C83" s="91" t="s">
        <v>310</v>
      </c>
      <c r="D83" s="125" t="s">
        <v>134</v>
      </c>
      <c r="E83" s="84" t="s">
        <v>85</v>
      </c>
      <c r="F83" s="80"/>
      <c r="G83" s="84"/>
      <c r="H83" s="41">
        <v>22.2</v>
      </c>
      <c r="I83" s="42">
        <f t="shared" si="68"/>
        <v>26.417999999999999</v>
      </c>
      <c r="J83" s="43" t="s">
        <v>32</v>
      </c>
      <c r="K83" s="43" t="s">
        <v>33</v>
      </c>
      <c r="L83" s="41">
        <v>15</v>
      </c>
      <c r="M83" s="41">
        <f t="shared" si="69"/>
        <v>17.849999999999998</v>
      </c>
      <c r="N83" s="44">
        <f t="shared" ref="N83" si="75">ROUND((I83+M83),2)</f>
        <v>44.27</v>
      </c>
      <c r="O83" s="44">
        <f t="shared" ref="O83" si="76">ROUND((I84+M84),2)</f>
        <v>37.72</v>
      </c>
      <c r="P83" s="44">
        <f t="shared" ref="P83" si="77">ROUND((I85+M85),2)</f>
        <v>32.96</v>
      </c>
    </row>
    <row r="84" spans="1:16" ht="12.75" customHeight="1" x14ac:dyDescent="0.2">
      <c r="A84" s="144"/>
      <c r="B84" s="126"/>
      <c r="C84" s="74"/>
      <c r="D84" s="125"/>
      <c r="E84" s="84"/>
      <c r="F84" s="80"/>
      <c r="G84" s="84"/>
      <c r="H84" s="41">
        <v>22.2</v>
      </c>
      <c r="I84" s="42">
        <f t="shared" si="68"/>
        <v>26.417999999999999</v>
      </c>
      <c r="J84" s="43" t="s">
        <v>32</v>
      </c>
      <c r="K84" s="43" t="s">
        <v>34</v>
      </c>
      <c r="L84" s="41">
        <v>9.5</v>
      </c>
      <c r="M84" s="41">
        <f t="shared" si="69"/>
        <v>11.305</v>
      </c>
      <c r="N84" s="62"/>
      <c r="O84" s="61"/>
      <c r="P84" s="61"/>
    </row>
    <row r="85" spans="1:16" ht="12.75" customHeight="1" x14ac:dyDescent="0.2">
      <c r="A85" s="145"/>
      <c r="B85" s="126"/>
      <c r="C85" s="74"/>
      <c r="D85" s="125"/>
      <c r="E85" s="84"/>
      <c r="F85" s="80"/>
      <c r="G85" s="84"/>
      <c r="H85" s="41">
        <v>22.2</v>
      </c>
      <c r="I85" s="42">
        <f t="shared" si="68"/>
        <v>26.417999999999999</v>
      </c>
      <c r="J85" s="43" t="s">
        <v>32</v>
      </c>
      <c r="K85" s="43" t="s">
        <v>35</v>
      </c>
      <c r="L85" s="41">
        <v>5.5</v>
      </c>
      <c r="M85" s="41">
        <f t="shared" si="69"/>
        <v>6.5449999999999999</v>
      </c>
      <c r="N85" s="62"/>
      <c r="O85" s="61"/>
      <c r="P85" s="61"/>
    </row>
    <row r="86" spans="1:16" ht="25.5" x14ac:dyDescent="0.2">
      <c r="A86" s="140" t="s">
        <v>135</v>
      </c>
      <c r="B86" s="120" t="s">
        <v>136</v>
      </c>
      <c r="C86" s="90" t="s">
        <v>311</v>
      </c>
      <c r="D86" s="122" t="s">
        <v>137</v>
      </c>
      <c r="E86" s="85" t="s">
        <v>85</v>
      </c>
      <c r="F86" s="81"/>
      <c r="G86" s="85"/>
      <c r="H86" s="45">
        <v>16.899999999999999</v>
      </c>
      <c r="I86" s="46">
        <f t="shared" si="68"/>
        <v>20.110999999999997</v>
      </c>
      <c r="J86" s="47" t="s">
        <v>32</v>
      </c>
      <c r="K86" s="47" t="s">
        <v>33</v>
      </c>
      <c r="L86" s="45">
        <v>15</v>
      </c>
      <c r="M86" s="45">
        <f t="shared" si="69"/>
        <v>17.849999999999998</v>
      </c>
      <c r="N86" s="44">
        <f t="shared" ref="N86" si="78">ROUND((I86+M86),2)</f>
        <v>37.96</v>
      </c>
      <c r="O86" s="44">
        <f t="shared" ref="O86" si="79">ROUND((I87+M87),2)</f>
        <v>31.42</v>
      </c>
      <c r="P86" s="44">
        <f t="shared" ref="P86" si="80">ROUND((I88+M88),2)</f>
        <v>26.66</v>
      </c>
    </row>
    <row r="87" spans="1:16" ht="12.75" customHeight="1" x14ac:dyDescent="0.2">
      <c r="A87" s="141"/>
      <c r="B87" s="120"/>
      <c r="C87" s="73"/>
      <c r="D87" s="122"/>
      <c r="E87" s="81"/>
      <c r="F87" s="81"/>
      <c r="G87" s="85"/>
      <c r="H87" s="45">
        <v>16.899999999999999</v>
      </c>
      <c r="I87" s="46">
        <f t="shared" si="68"/>
        <v>20.110999999999997</v>
      </c>
      <c r="J87" s="47" t="s">
        <v>32</v>
      </c>
      <c r="K87" s="47" t="s">
        <v>34</v>
      </c>
      <c r="L87" s="45">
        <v>9.5</v>
      </c>
      <c r="M87" s="45">
        <f t="shared" si="69"/>
        <v>11.305</v>
      </c>
      <c r="N87" s="62"/>
      <c r="O87" s="61"/>
      <c r="P87" s="61"/>
    </row>
    <row r="88" spans="1:16" ht="12.75" customHeight="1" x14ac:dyDescent="0.2">
      <c r="A88" s="142"/>
      <c r="B88" s="120"/>
      <c r="C88" s="73"/>
      <c r="D88" s="122"/>
      <c r="E88" s="81"/>
      <c r="F88" s="81"/>
      <c r="G88" s="85"/>
      <c r="H88" s="45">
        <v>16.899999999999999</v>
      </c>
      <c r="I88" s="46">
        <f t="shared" si="68"/>
        <v>20.110999999999997</v>
      </c>
      <c r="J88" s="47" t="s">
        <v>32</v>
      </c>
      <c r="K88" s="47" t="s">
        <v>35</v>
      </c>
      <c r="L88" s="45">
        <v>5.5</v>
      </c>
      <c r="M88" s="45">
        <f t="shared" si="69"/>
        <v>6.5449999999999999</v>
      </c>
      <c r="N88" s="62"/>
      <c r="O88" s="61"/>
      <c r="P88" s="61"/>
    </row>
    <row r="89" spans="1:16" ht="25.5" x14ac:dyDescent="0.2">
      <c r="A89" s="143" t="s">
        <v>138</v>
      </c>
      <c r="B89" s="126" t="s">
        <v>139</v>
      </c>
      <c r="C89" s="91" t="s">
        <v>312</v>
      </c>
      <c r="D89" s="125" t="s">
        <v>140</v>
      </c>
      <c r="E89" s="84" t="s">
        <v>85</v>
      </c>
      <c r="F89" s="80"/>
      <c r="G89" s="84"/>
      <c r="H89" s="41">
        <v>13.4</v>
      </c>
      <c r="I89" s="42">
        <f t="shared" si="68"/>
        <v>15.946</v>
      </c>
      <c r="J89" s="43" t="s">
        <v>32</v>
      </c>
      <c r="K89" s="43" t="s">
        <v>33</v>
      </c>
      <c r="L89" s="41">
        <v>15</v>
      </c>
      <c r="M89" s="41">
        <f t="shared" si="69"/>
        <v>17.849999999999998</v>
      </c>
      <c r="N89" s="44">
        <f t="shared" ref="N89" si="81">ROUND((I89+M89),2)</f>
        <v>33.799999999999997</v>
      </c>
      <c r="O89" s="44">
        <f t="shared" ref="O89" si="82">ROUND((I90+M90),2)</f>
        <v>27.25</v>
      </c>
      <c r="P89" s="44">
        <f t="shared" ref="P89" si="83">ROUND((I91+M91),2)</f>
        <v>22.49</v>
      </c>
    </row>
    <row r="90" spans="1:16" ht="12.75" customHeight="1" x14ac:dyDescent="0.2">
      <c r="A90" s="144"/>
      <c r="B90" s="126"/>
      <c r="C90" s="74"/>
      <c r="D90" s="125"/>
      <c r="E90" s="84"/>
      <c r="F90" s="80"/>
      <c r="G90" s="84"/>
      <c r="H90" s="41">
        <v>13.4</v>
      </c>
      <c r="I90" s="42">
        <f t="shared" si="68"/>
        <v>15.946</v>
      </c>
      <c r="J90" s="43" t="s">
        <v>32</v>
      </c>
      <c r="K90" s="43" t="s">
        <v>34</v>
      </c>
      <c r="L90" s="41">
        <v>9.5</v>
      </c>
      <c r="M90" s="41">
        <f t="shared" si="69"/>
        <v>11.305</v>
      </c>
      <c r="N90" s="62"/>
      <c r="O90" s="61"/>
      <c r="P90" s="61"/>
    </row>
    <row r="91" spans="1:16" ht="12.75" customHeight="1" x14ac:dyDescent="0.2">
      <c r="A91" s="145"/>
      <c r="B91" s="126"/>
      <c r="C91" s="74"/>
      <c r="D91" s="125"/>
      <c r="E91" s="84"/>
      <c r="F91" s="80"/>
      <c r="G91" s="84"/>
      <c r="H91" s="41">
        <v>13.4</v>
      </c>
      <c r="I91" s="42">
        <f t="shared" si="68"/>
        <v>15.946</v>
      </c>
      <c r="J91" s="43" t="s">
        <v>32</v>
      </c>
      <c r="K91" s="43" t="s">
        <v>35</v>
      </c>
      <c r="L91" s="41">
        <v>5.5</v>
      </c>
      <c r="M91" s="41">
        <f t="shared" si="69"/>
        <v>6.5449999999999999</v>
      </c>
      <c r="N91" s="62"/>
      <c r="O91" s="61"/>
      <c r="P91" s="61"/>
    </row>
    <row r="92" spans="1:16" ht="25.5" x14ac:dyDescent="0.2">
      <c r="A92" s="140" t="s">
        <v>141</v>
      </c>
      <c r="B92" s="120" t="s">
        <v>142</v>
      </c>
      <c r="C92" s="90" t="s">
        <v>313</v>
      </c>
      <c r="D92" s="122" t="s">
        <v>143</v>
      </c>
      <c r="E92" s="85" t="s">
        <v>85</v>
      </c>
      <c r="F92" s="81"/>
      <c r="G92" s="85"/>
      <c r="H92" s="45">
        <v>3.6</v>
      </c>
      <c r="I92" s="46">
        <f t="shared" si="68"/>
        <v>4.2839999999999998</v>
      </c>
      <c r="J92" s="47" t="s">
        <v>106</v>
      </c>
      <c r="K92" s="47" t="s">
        <v>33</v>
      </c>
      <c r="L92" s="45">
        <v>11.85</v>
      </c>
      <c r="M92" s="45">
        <f t="shared" si="69"/>
        <v>14.1015</v>
      </c>
      <c r="N92" s="44">
        <f t="shared" ref="N92" si="84">ROUND((I92+M92),2)</f>
        <v>18.39</v>
      </c>
      <c r="O92" s="44">
        <f t="shared" ref="O92" si="85">ROUND((I93+M93),2)</f>
        <v>13.63</v>
      </c>
      <c r="P92" s="44">
        <f t="shared" ref="P92" si="86">ROUND((I94+M94),2)</f>
        <v>9.0399999999999991</v>
      </c>
    </row>
    <row r="93" spans="1:16" ht="12.75" customHeight="1" x14ac:dyDescent="0.2">
      <c r="A93" s="141"/>
      <c r="B93" s="120"/>
      <c r="C93" s="73"/>
      <c r="D93" s="122"/>
      <c r="E93" s="85"/>
      <c r="F93" s="81"/>
      <c r="G93" s="85"/>
      <c r="H93" s="45">
        <v>3.6</v>
      </c>
      <c r="I93" s="46">
        <f t="shared" si="68"/>
        <v>4.2839999999999998</v>
      </c>
      <c r="J93" s="47" t="s">
        <v>106</v>
      </c>
      <c r="K93" s="47" t="s">
        <v>34</v>
      </c>
      <c r="L93" s="45">
        <v>7.85</v>
      </c>
      <c r="M93" s="45">
        <f t="shared" si="69"/>
        <v>9.3414999999999999</v>
      </c>
      <c r="N93" s="62"/>
      <c r="O93" s="61"/>
      <c r="P93" s="61"/>
    </row>
    <row r="94" spans="1:16" ht="12.75" customHeight="1" x14ac:dyDescent="0.2">
      <c r="A94" s="142"/>
      <c r="B94" s="120"/>
      <c r="C94" s="73"/>
      <c r="D94" s="122"/>
      <c r="E94" s="85"/>
      <c r="F94" s="81"/>
      <c r="G94" s="85"/>
      <c r="H94" s="45">
        <v>3.6</v>
      </c>
      <c r="I94" s="46">
        <f t="shared" si="68"/>
        <v>4.2839999999999998</v>
      </c>
      <c r="J94" s="47" t="s">
        <v>106</v>
      </c>
      <c r="K94" s="47" t="s">
        <v>35</v>
      </c>
      <c r="L94" s="45">
        <v>4</v>
      </c>
      <c r="M94" s="45">
        <f t="shared" si="69"/>
        <v>4.76</v>
      </c>
      <c r="N94" s="62"/>
      <c r="O94" s="61"/>
      <c r="P94" s="61"/>
    </row>
    <row r="95" spans="1:16" ht="25.5" customHeight="1" x14ac:dyDescent="0.2">
      <c r="A95" s="143" t="s">
        <v>144</v>
      </c>
      <c r="B95" s="123" t="s">
        <v>145</v>
      </c>
      <c r="C95" s="91" t="s">
        <v>314</v>
      </c>
      <c r="D95" s="125" t="s">
        <v>146</v>
      </c>
      <c r="E95" s="84" t="s">
        <v>85</v>
      </c>
      <c r="F95" s="80"/>
      <c r="G95" s="84"/>
      <c r="H95" s="41">
        <v>4.68</v>
      </c>
      <c r="I95" s="42">
        <f t="shared" si="68"/>
        <v>5.5691999999999995</v>
      </c>
      <c r="J95" s="43" t="s">
        <v>106</v>
      </c>
      <c r="K95" s="43" t="s">
        <v>33</v>
      </c>
      <c r="L95" s="49">
        <v>11.85</v>
      </c>
      <c r="M95" s="41">
        <f t="shared" si="69"/>
        <v>14.1015</v>
      </c>
      <c r="N95" s="44">
        <f t="shared" ref="N95" si="87">ROUND((I95+M95),2)</f>
        <v>19.670000000000002</v>
      </c>
      <c r="O95" s="44">
        <f t="shared" ref="O95" si="88">ROUND((I96+M96),2)</f>
        <v>14.91</v>
      </c>
      <c r="P95" s="44">
        <f t="shared" ref="P95" si="89">ROUND((I97+M97),2)</f>
        <v>10.33</v>
      </c>
    </row>
    <row r="96" spans="1:16" ht="12.75" customHeight="1" x14ac:dyDescent="0.2">
      <c r="A96" s="144"/>
      <c r="B96" s="123"/>
      <c r="C96" s="74"/>
      <c r="D96" s="125"/>
      <c r="E96" s="84"/>
      <c r="F96" s="80"/>
      <c r="G96" s="84"/>
      <c r="H96" s="41">
        <v>4.68</v>
      </c>
      <c r="I96" s="42">
        <f t="shared" si="68"/>
        <v>5.5691999999999995</v>
      </c>
      <c r="J96" s="43" t="s">
        <v>106</v>
      </c>
      <c r="K96" s="43" t="s">
        <v>34</v>
      </c>
      <c r="L96" s="49">
        <v>7.85</v>
      </c>
      <c r="M96" s="41">
        <f t="shared" si="69"/>
        <v>9.3414999999999999</v>
      </c>
      <c r="N96" s="62"/>
      <c r="O96" s="61"/>
      <c r="P96" s="61"/>
    </row>
    <row r="97" spans="1:16" ht="12.75" customHeight="1" x14ac:dyDescent="0.2">
      <c r="A97" s="145"/>
      <c r="B97" s="123"/>
      <c r="C97" s="74"/>
      <c r="D97" s="125"/>
      <c r="E97" s="84"/>
      <c r="F97" s="80"/>
      <c r="G97" s="84"/>
      <c r="H97" s="41">
        <v>4.68</v>
      </c>
      <c r="I97" s="42">
        <f t="shared" si="68"/>
        <v>5.5691999999999995</v>
      </c>
      <c r="J97" s="43" t="s">
        <v>106</v>
      </c>
      <c r="K97" s="43" t="s">
        <v>35</v>
      </c>
      <c r="L97" s="49">
        <v>4</v>
      </c>
      <c r="M97" s="41">
        <f t="shared" si="69"/>
        <v>4.76</v>
      </c>
      <c r="N97" s="62"/>
      <c r="O97" s="61"/>
      <c r="P97" s="61"/>
    </row>
    <row r="98" spans="1:16" ht="25.5" x14ac:dyDescent="0.2">
      <c r="A98" s="140" t="s">
        <v>147</v>
      </c>
      <c r="B98" s="120" t="s">
        <v>148</v>
      </c>
      <c r="C98" s="90" t="s">
        <v>315</v>
      </c>
      <c r="D98" s="122">
        <v>800</v>
      </c>
      <c r="E98" s="85" t="s">
        <v>149</v>
      </c>
      <c r="F98" s="81"/>
      <c r="G98" s="85"/>
      <c r="H98" s="45">
        <v>19.7</v>
      </c>
      <c r="I98" s="46">
        <f t="shared" si="68"/>
        <v>23.442999999999998</v>
      </c>
      <c r="J98" s="47" t="s">
        <v>32</v>
      </c>
      <c r="K98" s="47" t="s">
        <v>33</v>
      </c>
      <c r="L98" s="45">
        <v>15</v>
      </c>
      <c r="M98" s="45">
        <f t="shared" si="69"/>
        <v>17.849999999999998</v>
      </c>
      <c r="N98" s="44">
        <f t="shared" ref="N98" si="90">ROUND((I98+M98),2)</f>
        <v>41.29</v>
      </c>
      <c r="O98" s="44">
        <f t="shared" ref="O98" si="91">ROUND((I99+M99),2)</f>
        <v>34.75</v>
      </c>
      <c r="P98" s="44">
        <f t="shared" ref="P98" si="92">ROUND((I100+M100),2)</f>
        <v>29.99</v>
      </c>
    </row>
    <row r="99" spans="1:16" ht="12.75" customHeight="1" x14ac:dyDescent="0.2">
      <c r="A99" s="141"/>
      <c r="B99" s="120"/>
      <c r="C99" s="73"/>
      <c r="D99" s="122"/>
      <c r="E99" s="85"/>
      <c r="F99" s="81"/>
      <c r="G99" s="85"/>
      <c r="H99" s="45">
        <v>19.7</v>
      </c>
      <c r="I99" s="46">
        <f t="shared" si="68"/>
        <v>23.442999999999998</v>
      </c>
      <c r="J99" s="47" t="s">
        <v>32</v>
      </c>
      <c r="K99" s="47" t="s">
        <v>34</v>
      </c>
      <c r="L99" s="45">
        <v>9.5</v>
      </c>
      <c r="M99" s="45">
        <f t="shared" si="69"/>
        <v>11.305</v>
      </c>
      <c r="N99" s="62"/>
      <c r="O99" s="61"/>
      <c r="P99" s="61"/>
    </row>
    <row r="100" spans="1:16" ht="12.75" customHeight="1" x14ac:dyDescent="0.2">
      <c r="A100" s="142"/>
      <c r="B100" s="120"/>
      <c r="C100" s="73"/>
      <c r="D100" s="122"/>
      <c r="E100" s="85"/>
      <c r="F100" s="81"/>
      <c r="G100" s="85"/>
      <c r="H100" s="45">
        <v>19.7</v>
      </c>
      <c r="I100" s="46">
        <f t="shared" si="68"/>
        <v>23.442999999999998</v>
      </c>
      <c r="J100" s="47" t="s">
        <v>32</v>
      </c>
      <c r="K100" s="47" t="s">
        <v>35</v>
      </c>
      <c r="L100" s="45">
        <v>5.5</v>
      </c>
      <c r="M100" s="45">
        <f t="shared" si="69"/>
        <v>6.5449999999999999</v>
      </c>
      <c r="N100" s="62"/>
      <c r="O100" s="61"/>
      <c r="P100" s="61"/>
    </row>
    <row r="101" spans="1:16" ht="25.5" x14ac:dyDescent="0.2">
      <c r="A101" s="143" t="s">
        <v>150</v>
      </c>
      <c r="B101" s="123" t="s">
        <v>151</v>
      </c>
      <c r="C101" s="91" t="s">
        <v>316</v>
      </c>
      <c r="D101" s="125">
        <v>224</v>
      </c>
      <c r="E101" s="84" t="s">
        <v>149</v>
      </c>
      <c r="F101" s="80"/>
      <c r="G101" s="84"/>
      <c r="H101" s="41">
        <v>17.5</v>
      </c>
      <c r="I101" s="42">
        <f t="shared" si="68"/>
        <v>20.824999999999999</v>
      </c>
      <c r="J101" s="43" t="s">
        <v>32</v>
      </c>
      <c r="K101" s="43" t="s">
        <v>33</v>
      </c>
      <c r="L101" s="41">
        <v>15</v>
      </c>
      <c r="M101" s="41">
        <f t="shared" si="69"/>
        <v>17.849999999999998</v>
      </c>
      <c r="N101" s="44">
        <f t="shared" ref="N101" si="93">ROUND((I101+M101),2)</f>
        <v>38.68</v>
      </c>
      <c r="O101" s="44">
        <f t="shared" ref="O101" si="94">ROUND((I102+M102),2)</f>
        <v>32.130000000000003</v>
      </c>
      <c r="P101" s="44">
        <f t="shared" ref="P101" si="95">ROUND((I103+M103),2)</f>
        <v>27.37</v>
      </c>
    </row>
    <row r="102" spans="1:16" ht="12.75" customHeight="1" x14ac:dyDescent="0.2">
      <c r="A102" s="144"/>
      <c r="B102" s="123"/>
      <c r="C102" s="74"/>
      <c r="D102" s="125"/>
      <c r="E102" s="80"/>
      <c r="F102" s="80"/>
      <c r="G102" s="84"/>
      <c r="H102" s="41">
        <v>17.5</v>
      </c>
      <c r="I102" s="42">
        <f t="shared" si="68"/>
        <v>20.824999999999999</v>
      </c>
      <c r="J102" s="43" t="s">
        <v>32</v>
      </c>
      <c r="K102" s="43" t="s">
        <v>34</v>
      </c>
      <c r="L102" s="41">
        <v>9.5</v>
      </c>
      <c r="M102" s="41">
        <f t="shared" si="69"/>
        <v>11.305</v>
      </c>
      <c r="N102" s="62"/>
      <c r="O102" s="61"/>
      <c r="P102" s="61"/>
    </row>
    <row r="103" spans="1:16" ht="12.75" customHeight="1" x14ac:dyDescent="0.2">
      <c r="A103" s="145"/>
      <c r="B103" s="123"/>
      <c r="C103" s="74"/>
      <c r="D103" s="125"/>
      <c r="E103" s="80"/>
      <c r="F103" s="80"/>
      <c r="G103" s="84"/>
      <c r="H103" s="41">
        <v>17.5</v>
      </c>
      <c r="I103" s="42">
        <f t="shared" si="68"/>
        <v>20.824999999999999</v>
      </c>
      <c r="J103" s="43" t="s">
        <v>32</v>
      </c>
      <c r="K103" s="43" t="s">
        <v>35</v>
      </c>
      <c r="L103" s="41">
        <v>5.5</v>
      </c>
      <c r="M103" s="41">
        <f t="shared" si="69"/>
        <v>6.5449999999999999</v>
      </c>
      <c r="N103" s="62"/>
      <c r="O103" s="61"/>
      <c r="P103" s="61"/>
    </row>
    <row r="104" spans="1:16" ht="25.5" x14ac:dyDescent="0.2">
      <c r="A104" s="140" t="s">
        <v>152</v>
      </c>
      <c r="B104" s="120" t="s">
        <v>153</v>
      </c>
      <c r="C104" s="90" t="s">
        <v>317</v>
      </c>
      <c r="D104" s="122">
        <v>178</v>
      </c>
      <c r="E104" s="85" t="s">
        <v>85</v>
      </c>
      <c r="F104" s="81"/>
      <c r="G104" s="85"/>
      <c r="H104" s="45">
        <v>10.4</v>
      </c>
      <c r="I104" s="46">
        <f t="shared" si="68"/>
        <v>12.375999999999999</v>
      </c>
      <c r="J104" s="47" t="s">
        <v>106</v>
      </c>
      <c r="K104" s="47" t="s">
        <v>33</v>
      </c>
      <c r="L104" s="45">
        <v>11.85</v>
      </c>
      <c r="M104" s="45">
        <f t="shared" si="69"/>
        <v>14.1015</v>
      </c>
      <c r="N104" s="44">
        <f t="shared" ref="N104" si="96">ROUND((I104+M104),2)</f>
        <v>26.48</v>
      </c>
      <c r="O104" s="44">
        <f t="shared" ref="O104" si="97">ROUND((I105+M105),2)</f>
        <v>21.72</v>
      </c>
      <c r="P104" s="44">
        <f t="shared" ref="P104" si="98">ROUND((I106+M106),2)</f>
        <v>17.14</v>
      </c>
    </row>
    <row r="105" spans="1:16" ht="12.75" customHeight="1" x14ac:dyDescent="0.2">
      <c r="A105" s="141"/>
      <c r="B105" s="120"/>
      <c r="C105" s="73"/>
      <c r="D105" s="122"/>
      <c r="E105" s="81"/>
      <c r="F105" s="81"/>
      <c r="G105" s="85"/>
      <c r="H105" s="45">
        <v>10.4</v>
      </c>
      <c r="I105" s="46">
        <f t="shared" si="68"/>
        <v>12.375999999999999</v>
      </c>
      <c r="J105" s="47" t="s">
        <v>106</v>
      </c>
      <c r="K105" s="47" t="s">
        <v>34</v>
      </c>
      <c r="L105" s="45">
        <v>7.85</v>
      </c>
      <c r="M105" s="45">
        <f t="shared" si="69"/>
        <v>9.3414999999999999</v>
      </c>
      <c r="N105" s="62"/>
      <c r="O105" s="61"/>
      <c r="P105" s="61"/>
    </row>
    <row r="106" spans="1:16" ht="12.75" customHeight="1" x14ac:dyDescent="0.2">
      <c r="A106" s="142"/>
      <c r="B106" s="120"/>
      <c r="C106" s="73"/>
      <c r="D106" s="122"/>
      <c r="E106" s="81"/>
      <c r="F106" s="81"/>
      <c r="G106" s="85"/>
      <c r="H106" s="45">
        <v>10.4</v>
      </c>
      <c r="I106" s="46">
        <f t="shared" si="68"/>
        <v>12.375999999999999</v>
      </c>
      <c r="J106" s="47" t="s">
        <v>106</v>
      </c>
      <c r="K106" s="47" t="s">
        <v>35</v>
      </c>
      <c r="L106" s="45">
        <v>4</v>
      </c>
      <c r="M106" s="45">
        <f t="shared" si="69"/>
        <v>4.76</v>
      </c>
      <c r="N106" s="62"/>
      <c r="O106" s="61"/>
      <c r="P106" s="61"/>
    </row>
    <row r="107" spans="1:16" ht="25.5" customHeight="1" x14ac:dyDescent="0.2">
      <c r="A107" s="143" t="s">
        <v>154</v>
      </c>
      <c r="B107" s="123" t="s">
        <v>155</v>
      </c>
      <c r="C107" s="91" t="s">
        <v>318</v>
      </c>
      <c r="D107" s="125">
        <v>278</v>
      </c>
      <c r="E107" s="80" t="s">
        <v>85</v>
      </c>
      <c r="F107" s="80" t="s">
        <v>119</v>
      </c>
      <c r="G107" s="84"/>
      <c r="H107" s="41">
        <v>11.6</v>
      </c>
      <c r="I107" s="42">
        <f t="shared" si="68"/>
        <v>13.803999999999998</v>
      </c>
      <c r="J107" s="43" t="s">
        <v>106</v>
      </c>
      <c r="K107" s="43" t="s">
        <v>33</v>
      </c>
      <c r="L107" s="49">
        <v>11.85</v>
      </c>
      <c r="M107" s="49">
        <f t="shared" si="69"/>
        <v>14.1015</v>
      </c>
      <c r="N107" s="44">
        <f t="shared" ref="N107" si="99">ROUND((I107+M107),2)</f>
        <v>27.91</v>
      </c>
      <c r="O107" s="44">
        <f t="shared" ref="O107" si="100">ROUND((I108+M108),2)</f>
        <v>23.15</v>
      </c>
      <c r="P107" s="44">
        <f t="shared" ref="P107" si="101">ROUND((I109+M109),2)</f>
        <v>18.559999999999999</v>
      </c>
    </row>
    <row r="108" spans="1:16" ht="12.75" customHeight="1" x14ac:dyDescent="0.2">
      <c r="A108" s="144"/>
      <c r="B108" s="123"/>
      <c r="C108" s="74"/>
      <c r="D108" s="125"/>
      <c r="E108" s="80"/>
      <c r="F108" s="80"/>
      <c r="G108" s="84"/>
      <c r="H108" s="41">
        <v>11.6</v>
      </c>
      <c r="I108" s="42">
        <f t="shared" si="68"/>
        <v>13.803999999999998</v>
      </c>
      <c r="J108" s="43" t="s">
        <v>106</v>
      </c>
      <c r="K108" s="43" t="s">
        <v>34</v>
      </c>
      <c r="L108" s="49">
        <v>7.85</v>
      </c>
      <c r="M108" s="49">
        <f t="shared" si="69"/>
        <v>9.3414999999999999</v>
      </c>
      <c r="N108" s="62"/>
      <c r="O108" s="61"/>
      <c r="P108" s="61"/>
    </row>
    <row r="109" spans="1:16" ht="12.75" customHeight="1" x14ac:dyDescent="0.2">
      <c r="A109" s="145"/>
      <c r="B109" s="123"/>
      <c r="C109" s="74"/>
      <c r="D109" s="125"/>
      <c r="E109" s="80"/>
      <c r="F109" s="80"/>
      <c r="G109" s="84"/>
      <c r="H109" s="41">
        <v>11.6</v>
      </c>
      <c r="I109" s="42">
        <f t="shared" si="68"/>
        <v>13.803999999999998</v>
      </c>
      <c r="J109" s="43" t="s">
        <v>106</v>
      </c>
      <c r="K109" s="43" t="s">
        <v>35</v>
      </c>
      <c r="L109" s="49">
        <v>4</v>
      </c>
      <c r="M109" s="49">
        <f t="shared" si="69"/>
        <v>4.76</v>
      </c>
      <c r="N109" s="62"/>
      <c r="O109" s="61"/>
      <c r="P109" s="61"/>
    </row>
    <row r="110" spans="1:16" ht="15" x14ac:dyDescent="0.2">
      <c r="A110" s="140" t="s">
        <v>156</v>
      </c>
      <c r="B110" s="120" t="s">
        <v>157</v>
      </c>
      <c r="C110" s="121" t="s">
        <v>158</v>
      </c>
      <c r="D110" s="122" t="s">
        <v>157</v>
      </c>
      <c r="E110" s="81"/>
      <c r="F110" s="81"/>
      <c r="G110" s="85" t="s">
        <v>173</v>
      </c>
      <c r="H110" s="45">
        <v>0</v>
      </c>
      <c r="I110" s="46">
        <f t="shared" si="68"/>
        <v>0</v>
      </c>
      <c r="J110" s="47" t="s">
        <v>32</v>
      </c>
      <c r="K110" s="47" t="s">
        <v>33</v>
      </c>
      <c r="L110" s="45">
        <v>15</v>
      </c>
      <c r="M110" s="45">
        <f t="shared" si="69"/>
        <v>17.849999999999998</v>
      </c>
      <c r="N110" s="44">
        <f t="shared" ref="N110" si="102">ROUND((I110+M110),2)</f>
        <v>17.850000000000001</v>
      </c>
      <c r="O110" s="44">
        <f t="shared" ref="O110" si="103">ROUND((I111+M111),2)</f>
        <v>11.31</v>
      </c>
      <c r="P110" s="44">
        <f t="shared" ref="P110" si="104">ROUND((I112+M112),2)</f>
        <v>6.55</v>
      </c>
    </row>
    <row r="111" spans="1:16" ht="12.75" customHeight="1" x14ac:dyDescent="0.2">
      <c r="A111" s="141"/>
      <c r="B111" s="120"/>
      <c r="C111" s="121"/>
      <c r="D111" s="122"/>
      <c r="E111" s="81"/>
      <c r="F111" s="81"/>
      <c r="G111" s="85"/>
      <c r="H111" s="45">
        <v>0</v>
      </c>
      <c r="I111" s="46">
        <f t="shared" si="68"/>
        <v>0</v>
      </c>
      <c r="J111" s="47" t="s">
        <v>32</v>
      </c>
      <c r="K111" s="47" t="s">
        <v>34</v>
      </c>
      <c r="L111" s="45">
        <v>9.5</v>
      </c>
      <c r="M111" s="45">
        <f t="shared" si="69"/>
        <v>11.305</v>
      </c>
      <c r="N111" s="62"/>
      <c r="O111" s="61"/>
      <c r="P111" s="61"/>
    </row>
    <row r="112" spans="1:16" ht="12.75" customHeight="1" x14ac:dyDescent="0.2">
      <c r="A112" s="142"/>
      <c r="B112" s="120"/>
      <c r="C112" s="121"/>
      <c r="D112" s="122"/>
      <c r="E112" s="81"/>
      <c r="F112" s="81"/>
      <c r="G112" s="85"/>
      <c r="H112" s="45">
        <v>0</v>
      </c>
      <c r="I112" s="46">
        <f t="shared" si="68"/>
        <v>0</v>
      </c>
      <c r="J112" s="47" t="s">
        <v>32</v>
      </c>
      <c r="K112" s="47" t="s">
        <v>35</v>
      </c>
      <c r="L112" s="45">
        <v>5.5</v>
      </c>
      <c r="M112" s="45">
        <f t="shared" si="69"/>
        <v>6.5449999999999999</v>
      </c>
      <c r="N112" s="62"/>
      <c r="O112" s="61"/>
      <c r="P112" s="61"/>
    </row>
    <row r="113" spans="1:16" ht="15" x14ac:dyDescent="0.2">
      <c r="A113" s="143" t="s">
        <v>159</v>
      </c>
      <c r="B113" s="123" t="s">
        <v>157</v>
      </c>
      <c r="C113" s="124" t="s">
        <v>158</v>
      </c>
      <c r="D113" s="125" t="s">
        <v>157</v>
      </c>
      <c r="E113" s="80"/>
      <c r="F113" s="80"/>
      <c r="G113" s="84" t="s">
        <v>119</v>
      </c>
      <c r="H113" s="41">
        <v>0</v>
      </c>
      <c r="I113" s="42">
        <f t="shared" si="68"/>
        <v>0</v>
      </c>
      <c r="J113" s="48" t="s">
        <v>48</v>
      </c>
      <c r="K113" s="48" t="s">
        <v>33</v>
      </c>
      <c r="L113" s="49">
        <v>11.85</v>
      </c>
      <c r="M113" s="41">
        <f t="shared" si="69"/>
        <v>14.1015</v>
      </c>
      <c r="N113" s="44">
        <f t="shared" ref="N113" si="105">ROUND((I113+M113),2)</f>
        <v>14.1</v>
      </c>
      <c r="O113" s="44">
        <f t="shared" ref="O113" si="106">ROUND((I114+M114),2)</f>
        <v>9.34</v>
      </c>
      <c r="P113" s="44">
        <f t="shared" ref="P113" si="107">ROUND((I115+M115),2)</f>
        <v>4.76</v>
      </c>
    </row>
    <row r="114" spans="1:16" ht="12.75" customHeight="1" x14ac:dyDescent="0.2">
      <c r="A114" s="144"/>
      <c r="B114" s="123"/>
      <c r="C114" s="124"/>
      <c r="D114" s="125"/>
      <c r="E114" s="80"/>
      <c r="F114" s="80"/>
      <c r="G114" s="84"/>
      <c r="H114" s="41">
        <v>0</v>
      </c>
      <c r="I114" s="42">
        <f t="shared" si="68"/>
        <v>0</v>
      </c>
      <c r="J114" s="48" t="s">
        <v>48</v>
      </c>
      <c r="K114" s="48" t="s">
        <v>34</v>
      </c>
      <c r="L114" s="49">
        <v>7.85</v>
      </c>
      <c r="M114" s="41">
        <f t="shared" si="69"/>
        <v>9.3414999999999999</v>
      </c>
      <c r="N114" s="62"/>
      <c r="O114" s="61"/>
      <c r="P114" s="61"/>
    </row>
    <row r="115" spans="1:16" ht="12.75" customHeight="1" x14ac:dyDescent="0.2">
      <c r="A115" s="145"/>
      <c r="B115" s="123"/>
      <c r="C115" s="124"/>
      <c r="D115" s="125"/>
      <c r="E115" s="80"/>
      <c r="F115" s="80"/>
      <c r="G115" s="84"/>
      <c r="H115" s="41">
        <v>0</v>
      </c>
      <c r="I115" s="42">
        <f t="shared" si="68"/>
        <v>0</v>
      </c>
      <c r="J115" s="48" t="s">
        <v>48</v>
      </c>
      <c r="K115" s="48" t="s">
        <v>35</v>
      </c>
      <c r="L115" s="49">
        <v>4</v>
      </c>
      <c r="M115" s="41">
        <f t="shared" si="69"/>
        <v>4.76</v>
      </c>
      <c r="N115" s="62"/>
      <c r="O115" s="61"/>
      <c r="P115" s="61"/>
    </row>
    <row r="116" spans="1:16" ht="15" x14ac:dyDescent="0.2">
      <c r="A116" s="140" t="s">
        <v>160</v>
      </c>
      <c r="B116" s="120" t="s">
        <v>157</v>
      </c>
      <c r="C116" s="121" t="s">
        <v>158</v>
      </c>
      <c r="D116" s="122" t="s">
        <v>157</v>
      </c>
      <c r="E116" s="81"/>
      <c r="F116" s="81"/>
      <c r="G116" s="85" t="s">
        <v>161</v>
      </c>
      <c r="H116" s="45">
        <v>0</v>
      </c>
      <c r="I116" s="46">
        <f t="shared" si="68"/>
        <v>0</v>
      </c>
      <c r="J116" s="47" t="s">
        <v>106</v>
      </c>
      <c r="K116" s="47" t="s">
        <v>33</v>
      </c>
      <c r="L116" s="45">
        <v>11.85</v>
      </c>
      <c r="M116" s="45">
        <f t="shared" si="69"/>
        <v>14.1015</v>
      </c>
      <c r="N116" s="44">
        <f t="shared" ref="N116" si="108">ROUND((I116+M116),2)</f>
        <v>14.1</v>
      </c>
      <c r="O116" s="44">
        <f t="shared" ref="O116" si="109">ROUND((I117+M117),2)</f>
        <v>9.34</v>
      </c>
      <c r="P116" s="44">
        <f t="shared" ref="P116" si="110">ROUND((I118+M118),2)</f>
        <v>4.76</v>
      </c>
    </row>
    <row r="117" spans="1:16" ht="12.75" customHeight="1" x14ac:dyDescent="0.2">
      <c r="A117" s="141"/>
      <c r="B117" s="120"/>
      <c r="C117" s="121"/>
      <c r="D117" s="122"/>
      <c r="E117" s="81"/>
      <c r="F117" s="81"/>
      <c r="G117" s="85"/>
      <c r="H117" s="45">
        <v>0</v>
      </c>
      <c r="I117" s="46">
        <f t="shared" si="68"/>
        <v>0</v>
      </c>
      <c r="J117" s="47" t="s">
        <v>106</v>
      </c>
      <c r="K117" s="47" t="s">
        <v>34</v>
      </c>
      <c r="L117" s="45">
        <v>7.85</v>
      </c>
      <c r="M117" s="45">
        <f t="shared" si="69"/>
        <v>9.3414999999999999</v>
      </c>
      <c r="N117" s="62"/>
      <c r="O117" s="61"/>
      <c r="P117" s="61"/>
    </row>
    <row r="118" spans="1:16" ht="12.75" customHeight="1" x14ac:dyDescent="0.2">
      <c r="A118" s="142"/>
      <c r="B118" s="120"/>
      <c r="C118" s="121"/>
      <c r="D118" s="122"/>
      <c r="E118" s="81"/>
      <c r="F118" s="81"/>
      <c r="G118" s="85"/>
      <c r="H118" s="45">
        <v>0</v>
      </c>
      <c r="I118" s="46">
        <f t="shared" si="68"/>
        <v>0</v>
      </c>
      <c r="J118" s="47" t="s">
        <v>106</v>
      </c>
      <c r="K118" s="47" t="s">
        <v>35</v>
      </c>
      <c r="L118" s="45">
        <v>4</v>
      </c>
      <c r="M118" s="45">
        <f t="shared" si="69"/>
        <v>4.76</v>
      </c>
      <c r="N118" s="62"/>
      <c r="O118" s="61"/>
      <c r="P118" s="61"/>
    </row>
  </sheetData>
  <sheetProtection algorithmName="SHA-512" hashValue="qC5k9bcZa44wbEc11FPTiCH9Fy3ZylMeMuIjxTur7V3/Xv1QLTdWAaRRMwaoNZktOI4YgcgEk8wBSWl31vFyhA==" saltValue="qUG+9vSPIYxU77Cf2z3ptg==" spinCount="100000" sheet="1" objects="1" scenarios="1" selectLockedCells="1"/>
  <mergeCells count="79">
    <mergeCell ref="U1:W1"/>
    <mergeCell ref="Y1:AE1"/>
    <mergeCell ref="B2:B4"/>
    <mergeCell ref="D2:D4"/>
    <mergeCell ref="B8:B10"/>
    <mergeCell ref="D8:D10"/>
    <mergeCell ref="B5:B7"/>
    <mergeCell ref="D5:D7"/>
    <mergeCell ref="B14:B16"/>
    <mergeCell ref="D14:D16"/>
    <mergeCell ref="B11:B13"/>
    <mergeCell ref="D11:D13"/>
    <mergeCell ref="B20:B22"/>
    <mergeCell ref="D20:D22"/>
    <mergeCell ref="B17:B19"/>
    <mergeCell ref="D17:D19"/>
    <mergeCell ref="B26:B28"/>
    <mergeCell ref="D26:D28"/>
    <mergeCell ref="B23:B25"/>
    <mergeCell ref="D23:D25"/>
    <mergeCell ref="B32:B34"/>
    <mergeCell ref="D32:D34"/>
    <mergeCell ref="B29:B31"/>
    <mergeCell ref="D29:D31"/>
    <mergeCell ref="B38:B40"/>
    <mergeCell ref="D38:D40"/>
    <mergeCell ref="B35:B37"/>
    <mergeCell ref="D35:D37"/>
    <mergeCell ref="B44:B46"/>
    <mergeCell ref="D44:D46"/>
    <mergeCell ref="B41:B43"/>
    <mergeCell ref="D41:D43"/>
    <mergeCell ref="B50:B52"/>
    <mergeCell ref="D50:D52"/>
    <mergeCell ref="B47:B49"/>
    <mergeCell ref="D47:D49"/>
    <mergeCell ref="B56:B58"/>
    <mergeCell ref="D56:D58"/>
    <mergeCell ref="B53:B55"/>
    <mergeCell ref="D53:D55"/>
    <mergeCell ref="B59:B61"/>
    <mergeCell ref="D59:D61"/>
    <mergeCell ref="B62:B64"/>
    <mergeCell ref="D62:D64"/>
    <mergeCell ref="B74:B76"/>
    <mergeCell ref="D74:D76"/>
    <mergeCell ref="B65:B67"/>
    <mergeCell ref="D65:D67"/>
    <mergeCell ref="B80:B82"/>
    <mergeCell ref="D80:D82"/>
    <mergeCell ref="B77:B79"/>
    <mergeCell ref="D77:D79"/>
    <mergeCell ref="B86:B88"/>
    <mergeCell ref="D86:D88"/>
    <mergeCell ref="B83:B85"/>
    <mergeCell ref="D83:D85"/>
    <mergeCell ref="B92:B94"/>
    <mergeCell ref="D92:D94"/>
    <mergeCell ref="B89:B91"/>
    <mergeCell ref="D89:D91"/>
    <mergeCell ref="B98:B100"/>
    <mergeCell ref="D98:D100"/>
    <mergeCell ref="B95:B97"/>
    <mergeCell ref="D95:D97"/>
    <mergeCell ref="B101:B103"/>
    <mergeCell ref="D101:D103"/>
    <mergeCell ref="B110:B112"/>
    <mergeCell ref="C110:C112"/>
    <mergeCell ref="D110:D112"/>
    <mergeCell ref="B107:B109"/>
    <mergeCell ref="D107:D109"/>
    <mergeCell ref="B104:B106"/>
    <mergeCell ref="D104:D106"/>
    <mergeCell ref="B116:B118"/>
    <mergeCell ref="C116:C118"/>
    <mergeCell ref="D116:D118"/>
    <mergeCell ref="B113:B115"/>
    <mergeCell ref="C113:C115"/>
    <mergeCell ref="D113:D1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7D4E8C-7AC7-4E24-8E23-0B6E84D824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85</vt:i4>
      </vt:variant>
    </vt:vector>
  </HeadingPairs>
  <TitlesOfParts>
    <vt:vector size="89" baseType="lpstr">
      <vt:lpstr>1. Bestellformular</vt:lpstr>
      <vt:lpstr>2. Bestellformular</vt:lpstr>
      <vt:lpstr>3. Bestellformular</vt:lpstr>
      <vt:lpstr>Preisliste für alles</vt:lpstr>
      <vt:lpstr>Artikel</vt:lpstr>
      <vt:lpstr>Beanie</vt:lpstr>
      <vt:lpstr>Beanief</vt:lpstr>
      <vt:lpstr>Beutel</vt:lpstr>
      <vt:lpstr>Beutelf</vt:lpstr>
      <vt:lpstr>Bodywarmer</vt:lpstr>
      <vt:lpstr>Bodywarmerf</vt:lpstr>
      <vt:lpstr>Brotdose</vt:lpstr>
      <vt:lpstr>Brotdosef</vt:lpstr>
      <vt:lpstr>College</vt:lpstr>
      <vt:lpstr>Collegef</vt:lpstr>
      <vt:lpstr>Dhoodie</vt:lpstr>
      <vt:lpstr>Dhoodieg</vt:lpstr>
      <vt:lpstr>Dlangarmshirt</vt:lpstr>
      <vt:lpstr>Dlangarmshirtf</vt:lpstr>
      <vt:lpstr>Dpolo</vt:lpstr>
      <vt:lpstr>Dpolog</vt:lpstr>
      <vt:lpstr>Dpullover</vt:lpstr>
      <vt:lpstr>Dpulloverg</vt:lpstr>
      <vt:lpstr>Dshirt1</vt:lpstr>
      <vt:lpstr>Dshirt1g</vt:lpstr>
      <vt:lpstr>Dshirt2</vt:lpstr>
      <vt:lpstr>Dshirt2g</vt:lpstr>
      <vt:lpstr>Dsweatjacke</vt:lpstr>
      <vt:lpstr>Dsweatjackeg</vt:lpstr>
      <vt:lpstr>Dtop</vt:lpstr>
      <vt:lpstr>Dtopg</vt:lpstr>
      <vt:lpstr>Dzoodie</vt:lpstr>
      <vt:lpstr>Dzoodief</vt:lpstr>
      <vt:lpstr>Farbe</vt:lpstr>
      <vt:lpstr>Farbhilfe</vt:lpstr>
      <vt:lpstr>Federmappe</vt:lpstr>
      <vt:lpstr>Federmappef</vt:lpstr>
      <vt:lpstr>Größehilfe</vt:lpstr>
      <vt:lpstr>Hhoodie</vt:lpstr>
      <vt:lpstr>Hhoodieg</vt:lpstr>
      <vt:lpstr>Hlangarmshirt</vt:lpstr>
      <vt:lpstr>Hlangarmshirtf</vt:lpstr>
      <vt:lpstr>Hpolo</vt:lpstr>
      <vt:lpstr>Hpolog</vt:lpstr>
      <vt:lpstr>Hpullover</vt:lpstr>
      <vt:lpstr>Hpulloverg</vt:lpstr>
      <vt:lpstr>Hshirt</vt:lpstr>
      <vt:lpstr>Hshirtg</vt:lpstr>
      <vt:lpstr>Hsweatjacke</vt:lpstr>
      <vt:lpstr>Hsweatjackeg</vt:lpstr>
      <vt:lpstr>Hzoodie</vt:lpstr>
      <vt:lpstr>Hzoodief</vt:lpstr>
      <vt:lpstr>Kbodywarmer</vt:lpstr>
      <vt:lpstr>Kbodywarmerf</vt:lpstr>
      <vt:lpstr>Klangarmshirt</vt:lpstr>
      <vt:lpstr>Klangarmshirtf</vt:lpstr>
      <vt:lpstr>Kshirt</vt:lpstr>
      <vt:lpstr>Kshirtf</vt:lpstr>
      <vt:lpstr>Lesezeichen</vt:lpstr>
      <vt:lpstr>Lesezeichenf</vt:lpstr>
      <vt:lpstr>Liste</vt:lpstr>
      <vt:lpstr>Pdpolo</vt:lpstr>
      <vt:lpstr>Pdpolof</vt:lpstr>
      <vt:lpstr>Phpolo</vt:lpstr>
      <vt:lpstr>Phpolof</vt:lpstr>
      <vt:lpstr>Pkhoodie</vt:lpstr>
      <vt:lpstr>Pkhoodief</vt:lpstr>
      <vt:lpstr>Pkpullover</vt:lpstr>
      <vt:lpstr>Pkpulloverg</vt:lpstr>
      <vt:lpstr>Pksweatjacke</vt:lpstr>
      <vt:lpstr>Pksweatjackef</vt:lpstr>
      <vt:lpstr>Preisliste</vt:lpstr>
      <vt:lpstr>Produkte</vt:lpstr>
      <vt:lpstr>Shhoodie</vt:lpstr>
      <vt:lpstr>Shhoodief</vt:lpstr>
      <vt:lpstr>Shlangarmshirt</vt:lpstr>
      <vt:lpstr>Shlangarmshirtf</vt:lpstr>
      <vt:lpstr>Shpullover</vt:lpstr>
      <vt:lpstr>Shpulloverf</vt:lpstr>
      <vt:lpstr>Shsweatjacke</vt:lpstr>
      <vt:lpstr>Shsweatjackef</vt:lpstr>
      <vt:lpstr>Skhoodie</vt:lpstr>
      <vt:lpstr>Skhoodief</vt:lpstr>
      <vt:lpstr>Skpullover</vt:lpstr>
      <vt:lpstr>Skpulloverf</vt:lpstr>
      <vt:lpstr>Sksweatjacke</vt:lpstr>
      <vt:lpstr>Sksweatjackef</vt:lpstr>
      <vt:lpstr>Trinkflasche</vt:lpstr>
      <vt:lpstr>Trinkflaschef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CondorHawaii</dc:creator>
  <cp:keywords/>
  <dc:description/>
  <cp:lastModifiedBy>CondorHawaii</cp:lastModifiedBy>
  <cp:lastPrinted>2004-11-16T00:03:31Z</cp:lastPrinted>
  <dcterms:created xsi:type="dcterms:W3CDTF">2018-01-28T15:48:56Z</dcterms:created>
  <dcterms:modified xsi:type="dcterms:W3CDTF">2018-04-02T14:07:01Z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TC062062711031</vt:lpwstr>
  </property>
</Properties>
</file>